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артовый" sheetId="1" r:id="rId1"/>
    <sheet name="МиЖ" sheetId="2" r:id="rId2"/>
    <sheet name="Финишки" sheetId="3" r:id="rId3"/>
  </sheets>
  <definedNames>
    <definedName name="_xlnm.Print_Area" localSheetId="1">'МиЖ'!$A$1:$AG$55</definedName>
    <definedName name="_xlnm.Print_Area" localSheetId="0">'Стартовый'!$A$1:$AF$63</definedName>
  </definedNames>
  <calcPr fullCalcOnLoad="1"/>
</workbook>
</file>

<file path=xl/sharedStrings.xml><?xml version="1.0" encoding="utf-8"?>
<sst xmlns="http://schemas.openxmlformats.org/spreadsheetml/2006/main" count="437" uniqueCount="114">
  <si>
    <t>Департамент по физической культуре, спорту и молодежной политике Ярославской области</t>
  </si>
  <si>
    <t>Управление по физическойкультуре и спорту мэрии города Ярославля</t>
  </si>
  <si>
    <t>Федерация триатлона Ярославской области</t>
  </si>
  <si>
    <t>СТАРТОВЫЙ ПРОТОКОЛ</t>
  </si>
  <si>
    <t>Чемпионат Ярославской области по триатлону</t>
  </si>
  <si>
    <t>Чемпионат города Ярославля по триатлону</t>
  </si>
  <si>
    <t xml:space="preserve"> Спортивная дисциплина: триатлон-зимний</t>
  </si>
  <si>
    <t>Место проведения: Ярославская обл., г. Ярославль, лыжня база МУ СШОР № 19</t>
  </si>
  <si>
    <t>25 февраля 2021г.</t>
  </si>
  <si>
    <t xml:space="preserve"> </t>
  </si>
  <si>
    <t xml:space="preserve">Дата проведения: 28 февраля 2019г.           </t>
  </si>
  <si>
    <t xml:space="preserve">Дата проведения: 15 декабря 2018г.           </t>
  </si>
  <si>
    <t>МУЖЧИНЫ</t>
  </si>
  <si>
    <t>Дистанция: бег 3 км (2 круга) + лыжи 4,5 км (3 круга) + бег 1,5 км (1 круг)</t>
  </si>
  <si>
    <t>№ пп</t>
  </si>
  <si>
    <t>Старт. №</t>
  </si>
  <si>
    <t>Фамилия, имя</t>
  </si>
  <si>
    <t>Г.р.</t>
  </si>
  <si>
    <t>Квал.</t>
  </si>
  <si>
    <t>вр. ст.</t>
  </si>
  <si>
    <t>Спортивная школа, город</t>
  </si>
  <si>
    <t>Бег</t>
  </si>
  <si>
    <t>Плавание</t>
  </si>
  <si>
    <t>М</t>
  </si>
  <si>
    <t>Тр-1</t>
  </si>
  <si>
    <t>Т1</t>
  </si>
  <si>
    <t>Велогонка</t>
  </si>
  <si>
    <t>Тр-2</t>
  </si>
  <si>
    <t>Т2</t>
  </si>
  <si>
    <t>Лыжи</t>
  </si>
  <si>
    <t>Результат</t>
  </si>
  <si>
    <t>Резельтат</t>
  </si>
  <si>
    <t>Отставание</t>
  </si>
  <si>
    <t>Выполн. разряд</t>
  </si>
  <si>
    <t>Очки  (ЭКР)</t>
  </si>
  <si>
    <t xml:space="preserve">Залавцев Иван </t>
  </si>
  <si>
    <t>МС</t>
  </si>
  <si>
    <t>МУ СШОР № 19, г. Ярославль</t>
  </si>
  <si>
    <t>КМС</t>
  </si>
  <si>
    <t xml:space="preserve">Залавцев Савелий </t>
  </si>
  <si>
    <t>I</t>
  </si>
  <si>
    <t>Залавцев Семен</t>
  </si>
  <si>
    <t>Остроумов Роман</t>
  </si>
  <si>
    <t>1982</t>
  </si>
  <si>
    <t>ЯВВУ ПВО, г. Ярославль</t>
  </si>
  <si>
    <t>Чукавин Михаил</t>
  </si>
  <si>
    <t>Пеньков Андрей</t>
  </si>
  <si>
    <t>г. Ярославль</t>
  </si>
  <si>
    <t>Жуков Михаил</t>
  </si>
  <si>
    <t>2000</t>
  </si>
  <si>
    <t>Мулюков Егор</t>
  </si>
  <si>
    <t>2001</t>
  </si>
  <si>
    <t>Малявин Андрей</t>
  </si>
  <si>
    <t>Малявин Антон</t>
  </si>
  <si>
    <t>2002</t>
  </si>
  <si>
    <t>Шиманов Константин</t>
  </si>
  <si>
    <t>Евсеев Виктор</t>
  </si>
  <si>
    <t>Семенов Максим</t>
  </si>
  <si>
    <t>Егоров Егор</t>
  </si>
  <si>
    <t>Майоров Дмитрий</t>
  </si>
  <si>
    <t>1998</t>
  </si>
  <si>
    <t>Шибаев Алексей</t>
  </si>
  <si>
    <t>Шулепин Александр</t>
  </si>
  <si>
    <t>Девушки 2002-2004 г.р.</t>
  </si>
  <si>
    <t xml:space="preserve">Дистанция: бег 3 км (1 круг)+ велогонка 5 км (2 круга) + лыжи 5 км (2 кругa) </t>
  </si>
  <si>
    <t>Место</t>
  </si>
  <si>
    <t>Субъект РФ</t>
  </si>
  <si>
    <t>ЖЕНЩИНЫ</t>
  </si>
  <si>
    <t>Тараканова Полина</t>
  </si>
  <si>
    <t>Белкина Екатерина</t>
  </si>
  <si>
    <t>Зайцева Алина</t>
  </si>
  <si>
    <t>Патрикеева Мария</t>
  </si>
  <si>
    <t xml:space="preserve">Главный судья </t>
  </si>
  <si>
    <t>Сапожников В.П. (СС ВК, г. Ярославль)</t>
  </si>
  <si>
    <t xml:space="preserve">Главный секретарь </t>
  </si>
  <si>
    <t>Васин В.Н. (ССВК, Ярославль)</t>
  </si>
  <si>
    <t>Министерство спорта Российской Федерации</t>
  </si>
  <si>
    <t>Федерация триатлона России</t>
  </si>
  <si>
    <t>Управление по физической культуре и спорту мэрии города Ярославля</t>
  </si>
  <si>
    <t>Этап Кубка России по зимнему триатлону</t>
  </si>
  <si>
    <t>Место проведения: Ярославская обл., г. Ярославль, л/база "Яковлевская"</t>
  </si>
  <si>
    <t>Дата проведения:               10 февраля 2018 г.</t>
  </si>
  <si>
    <t>Температура воздуха:</t>
  </si>
  <si>
    <r>
      <rPr>
        <sz val="2"/>
        <rFont val="Arial"/>
        <family val="2"/>
      </rPr>
      <t>"</t>
    </r>
    <r>
      <rPr>
        <sz val="10"/>
        <rFont val="Arial"/>
        <family val="2"/>
      </rPr>
      <t xml:space="preserve">-10 </t>
    </r>
    <r>
      <rPr>
        <sz val="10"/>
        <rFont val="Calibri"/>
        <family val="2"/>
      </rPr>
      <t>⁰С</t>
    </r>
  </si>
  <si>
    <t>Температура снега:</t>
  </si>
  <si>
    <r>
      <rPr>
        <sz val="2"/>
        <rFont val="Arial"/>
        <family val="2"/>
      </rPr>
      <t>"</t>
    </r>
    <r>
      <rPr>
        <sz val="10"/>
        <rFont val="Arial"/>
        <family val="2"/>
      </rPr>
      <t xml:space="preserve">-11 </t>
    </r>
    <r>
      <rPr>
        <sz val="10"/>
        <rFont val="Calibri"/>
        <family val="2"/>
      </rPr>
      <t>⁰С</t>
    </r>
  </si>
  <si>
    <t xml:space="preserve">            Дата проведения: 25 февраля 2021г.           </t>
  </si>
  <si>
    <t xml:space="preserve">Температура воздуха:   </t>
  </si>
  <si>
    <r>
      <rPr>
        <sz val="10"/>
        <rFont val="Times New Roman"/>
        <family val="1"/>
      </rPr>
      <t xml:space="preserve"> - 5 </t>
    </r>
    <r>
      <rPr>
        <sz val="10"/>
        <rFont val="Calibri"/>
        <family val="2"/>
      </rPr>
      <t>°С</t>
    </r>
  </si>
  <si>
    <t xml:space="preserve">Температура снега:        </t>
  </si>
  <si>
    <r>
      <rPr>
        <sz val="10"/>
        <rFont val="Times New Roman"/>
        <family val="1"/>
      </rPr>
      <t xml:space="preserve"> - 3 </t>
    </r>
    <r>
      <rPr>
        <sz val="10"/>
        <rFont val="Calibri"/>
        <family val="2"/>
      </rPr>
      <t>°С</t>
    </r>
  </si>
  <si>
    <t>Очки (ЭКР)</t>
  </si>
  <si>
    <t>II</t>
  </si>
  <si>
    <t>НС</t>
  </si>
  <si>
    <r>
      <rPr>
        <b/>
        <sz val="10"/>
        <rFont val="Arial"/>
        <family val="2"/>
      </rPr>
      <t>Не стартовали:</t>
    </r>
    <r>
      <rPr>
        <sz val="10"/>
        <rFont val="Arial"/>
        <family val="2"/>
      </rPr>
      <t xml:space="preserve"> 18, 19, 21, 22, 23 номер</t>
    </r>
  </si>
  <si>
    <r>
      <rPr>
        <b/>
        <sz val="10"/>
        <rFont val="Arial"/>
        <family val="2"/>
      </rPr>
      <t>Не стартовали:</t>
    </r>
    <r>
      <rPr>
        <sz val="10"/>
        <rFont val="Arial"/>
        <family val="2"/>
      </rPr>
      <t xml:space="preserve"> 16 номер</t>
    </r>
  </si>
  <si>
    <t>Зам. главного судьи</t>
  </si>
  <si>
    <t>Сила-Новицкая Н.С. (ССВК, г. Долгопрудный)</t>
  </si>
  <si>
    <t>Апелляционное жюри:</t>
  </si>
  <si>
    <t>Сапожников В.П. (г. Ярославль),  Самсонов И.А. (г. Москва),  Тихун С.Н. (г. Ярославль)</t>
  </si>
  <si>
    <t>Транзит1</t>
  </si>
  <si>
    <t>Велосипед</t>
  </si>
  <si>
    <t>Транзит2</t>
  </si>
  <si>
    <r>
      <rPr>
        <b/>
        <sz val="10"/>
        <rFont val="Arial"/>
        <family val="2"/>
      </rPr>
      <t>Не финишировал:</t>
    </r>
    <r>
      <rPr>
        <sz val="10"/>
        <rFont val="Arial"/>
        <family val="2"/>
      </rPr>
      <t xml:space="preserve"> 80- сход с дистанции после велосипедного сегмента</t>
    </r>
  </si>
  <si>
    <t>№</t>
  </si>
  <si>
    <t>Время</t>
  </si>
  <si>
    <r>
      <rPr>
        <b/>
        <sz val="10"/>
        <rFont val="Arial"/>
        <family val="2"/>
      </rPr>
      <t>Штраф:</t>
    </r>
    <r>
      <rPr>
        <sz val="10"/>
        <rFont val="Arial"/>
        <family val="2"/>
      </rPr>
      <t xml:space="preserve"> 29 - ношение расстёгнутого шлема, внутри транзитной зоны, когда велосипед уже взят</t>
    </r>
  </si>
  <si>
    <r>
      <rPr>
        <b/>
        <sz val="10"/>
        <rFont val="Arial"/>
        <family val="2"/>
      </rPr>
      <t xml:space="preserve">Штраф: </t>
    </r>
    <r>
      <rPr>
        <sz val="10"/>
        <rFont val="Arial"/>
        <family val="2"/>
      </rPr>
      <t>8 - нарушение определенных для гонки правил</t>
    </r>
  </si>
  <si>
    <r>
      <rPr>
        <b/>
        <sz val="10"/>
        <rFont val="Arial"/>
        <family val="2"/>
      </rPr>
      <t>Не финишировал:</t>
    </r>
    <r>
      <rPr>
        <sz val="10"/>
        <rFont val="Arial"/>
        <family val="2"/>
      </rPr>
      <t xml:space="preserve"> 58- сход с дистанции после первого бегового сегмента</t>
    </r>
  </si>
  <si>
    <r>
      <rPr>
        <b/>
        <sz val="10"/>
        <rFont val="Arial"/>
        <family val="2"/>
      </rPr>
      <t xml:space="preserve">Штраф: </t>
    </r>
    <r>
      <rPr>
        <sz val="10"/>
        <rFont val="Arial"/>
        <family val="2"/>
      </rPr>
      <t xml:space="preserve">43 - нарушение определенных для гонки правил </t>
    </r>
  </si>
  <si>
    <r>
      <rPr>
        <b/>
        <sz val="10"/>
        <rFont val="Arial"/>
        <family val="2"/>
      </rPr>
      <t xml:space="preserve">Штраф: </t>
    </r>
    <r>
      <rPr>
        <sz val="10"/>
        <rFont val="Arial"/>
        <family val="2"/>
      </rPr>
      <t xml:space="preserve">53 - нарушение определенных для гонки правил </t>
    </r>
  </si>
  <si>
    <r>
      <rPr>
        <b/>
        <sz val="10"/>
        <rFont val="Arial"/>
        <family val="2"/>
      </rPr>
      <t xml:space="preserve">Штраф: </t>
    </r>
    <r>
      <rPr>
        <sz val="10"/>
        <rFont val="Arial"/>
        <family val="2"/>
      </rPr>
      <t>56 - сход с велосипеда после линии схода</t>
    </r>
  </si>
  <si>
    <r>
      <rPr>
        <b/>
        <sz val="10"/>
        <rFont val="Arial"/>
        <family val="2"/>
      </rPr>
      <t>Дисквалификация: 43</t>
    </r>
    <r>
      <rPr>
        <sz val="10"/>
        <rFont val="Arial"/>
        <family val="2"/>
      </rPr>
      <t xml:space="preserve"> - не остановка в  штрафной зоне, в которой был обязан остановиться</t>
    </r>
  </si>
  <si>
    <r>
      <rPr>
        <b/>
        <sz val="10"/>
        <rFont val="Arial"/>
        <family val="2"/>
      </rPr>
      <t xml:space="preserve">Штраф: </t>
    </r>
    <r>
      <rPr>
        <sz val="10"/>
        <rFont val="Arial"/>
        <family val="2"/>
      </rPr>
      <t>126 -  поосадка на велосипед до обозначенной линии посадки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</si>
</sst>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:MM:SS;@"/>
    <numFmt numFmtId="166" formatCode="MM:SS.0;@"/>
    <numFmt numFmtId="167" formatCode="M:SS.0;@"/>
    <numFmt numFmtId="168" formatCode="[H]:MM:SS;@"/>
    <numFmt numFmtId="169" formatCode="MM:SS.0"/>
    <numFmt numFmtId="170" formatCode="HH:MM:SS"/>
    <numFmt numFmtId="171" formatCode="@"/>
  </numFmts>
  <fonts count="32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i/>
      <sz val="10"/>
      <name val="Arial"/>
      <family val="2"/>
    </font>
    <font>
      <sz val="2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sz val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18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0" fillId="0" borderId="0" xfId="0" applyAlignment="1">
      <alignment vertical="center"/>
    </xf>
    <xf numFmtId="164" fontId="0" fillId="9" borderId="0" xfId="0" applyFill="1" applyAlignment="1">
      <alignment/>
    </xf>
    <xf numFmtId="164" fontId="13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16" fillId="10" borderId="0" xfId="0" applyFont="1" applyFill="1" applyBorder="1" applyAlignment="1">
      <alignment horizontal="center"/>
    </xf>
    <xf numFmtId="164" fontId="17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/>
    </xf>
    <xf numFmtId="164" fontId="0" fillId="9" borderId="0" xfId="0" applyFont="1" applyFill="1" applyBorder="1" applyAlignment="1">
      <alignment/>
    </xf>
    <xf numFmtId="164" fontId="18" fillId="11" borderId="2" xfId="0" applyFont="1" applyFill="1" applyBorder="1" applyAlignment="1">
      <alignment horizontal="center" vertical="center" wrapText="1"/>
    </xf>
    <xf numFmtId="164" fontId="18" fillId="11" borderId="2" xfId="0" applyFont="1" applyFill="1" applyBorder="1" applyAlignment="1">
      <alignment horizontal="center" vertical="center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/>
    </xf>
    <xf numFmtId="164" fontId="20" fillId="11" borderId="2" xfId="0" applyFont="1" applyFill="1" applyBorder="1" applyAlignment="1">
      <alignment horizontal="center" vertical="center"/>
    </xf>
    <xf numFmtId="164" fontId="21" fillId="11" borderId="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wrapText="1"/>
    </xf>
    <xf numFmtId="164" fontId="22" fillId="10" borderId="2" xfId="0" applyFont="1" applyFill="1" applyBorder="1" applyAlignment="1">
      <alignment horizontal="center"/>
    </xf>
    <xf numFmtId="164" fontId="23" fillId="10" borderId="2" xfId="0" applyFont="1" applyFill="1" applyBorder="1" applyAlignment="1" applyProtection="1">
      <alignment horizontal="center"/>
      <protection/>
    </xf>
    <xf numFmtId="164" fontId="24" fillId="10" borderId="2" xfId="0" applyFont="1" applyFill="1" applyBorder="1" applyAlignment="1" applyProtection="1">
      <alignment horizontal="left" wrapText="1"/>
      <protection/>
    </xf>
    <xf numFmtId="164" fontId="22" fillId="10" borderId="2" xfId="0" applyFont="1" applyFill="1" applyBorder="1" applyAlignment="1" applyProtection="1">
      <alignment horizontal="center" wrapText="1"/>
      <protection/>
    </xf>
    <xf numFmtId="166" fontId="0" fillId="10" borderId="2" xfId="0" applyNumberFormat="1" applyFill="1" applyBorder="1" applyAlignment="1">
      <alignment horizontal="center"/>
    </xf>
    <xf numFmtId="164" fontId="25" fillId="10" borderId="2" xfId="0" applyFont="1" applyFill="1" applyBorder="1" applyAlignment="1">
      <alignment horizontal="center" vertical="center"/>
    </xf>
    <xf numFmtId="167" fontId="11" fillId="10" borderId="2" xfId="0" applyNumberFormat="1" applyFont="1" applyFill="1" applyBorder="1" applyAlignment="1">
      <alignment horizontal="center"/>
    </xf>
    <xf numFmtId="164" fontId="9" fillId="10" borderId="2" xfId="0" applyNumberFormat="1" applyFont="1" applyFill="1" applyBorder="1" applyAlignment="1">
      <alignment horizontal="center"/>
    </xf>
    <xf numFmtId="168" fontId="11" fillId="10" borderId="2" xfId="0" applyNumberFormat="1" applyFont="1" applyFill="1" applyBorder="1" applyAlignment="1">
      <alignment horizontal="center"/>
    </xf>
    <xf numFmtId="165" fontId="11" fillId="10" borderId="2" xfId="0" applyNumberFormat="1" applyFont="1" applyFill="1" applyBorder="1" applyAlignment="1">
      <alignment horizontal="center"/>
    </xf>
    <xf numFmtId="169" fontId="9" fillId="10" borderId="2" xfId="0" applyNumberFormat="1" applyFont="1" applyFill="1" applyBorder="1" applyAlignment="1">
      <alignment horizontal="center"/>
    </xf>
    <xf numFmtId="170" fontId="9" fillId="10" borderId="2" xfId="0" applyNumberFormat="1" applyFont="1" applyFill="1" applyBorder="1" applyAlignment="1">
      <alignment horizontal="center"/>
    </xf>
    <xf numFmtId="167" fontId="11" fillId="10" borderId="2" xfId="0" applyNumberFormat="1" applyFont="1" applyFill="1" applyBorder="1" applyAlignment="1">
      <alignment horizontal="center" wrapText="1"/>
    </xf>
    <xf numFmtId="164" fontId="11" fillId="10" borderId="2" xfId="0" applyFont="1" applyFill="1" applyBorder="1" applyAlignment="1">
      <alignment horizontal="center"/>
    </xf>
    <xf numFmtId="164" fontId="26" fillId="10" borderId="2" xfId="0" applyFont="1" applyFill="1" applyBorder="1" applyAlignment="1">
      <alignment horizontal="center" vertical="center"/>
    </xf>
    <xf numFmtId="164" fontId="0" fillId="10" borderId="0" xfId="0" applyFill="1" applyAlignment="1">
      <alignment/>
    </xf>
    <xf numFmtId="166" fontId="0" fillId="10" borderId="2" xfId="0" applyNumberFormat="1" applyFont="1" applyFill="1" applyBorder="1" applyAlignment="1">
      <alignment horizontal="center"/>
    </xf>
    <xf numFmtId="164" fontId="22" fillId="10" borderId="2" xfId="0" applyFont="1" applyFill="1" applyBorder="1" applyAlignment="1">
      <alignment horizontal="left" wrapText="1"/>
    </xf>
    <xf numFmtId="171" fontId="22" fillId="10" borderId="2" xfId="0" applyNumberFormat="1" applyFont="1" applyFill="1" applyBorder="1" applyAlignment="1">
      <alignment horizontal="center"/>
    </xf>
    <xf numFmtId="164" fontId="0" fillId="0" borderId="2" xfId="0" applyFont="1" applyBorder="1" applyAlignment="1">
      <alignment horizontal="center" vertical="center"/>
    </xf>
    <xf numFmtId="170" fontId="0" fillId="9" borderId="0" xfId="0" applyNumberFormat="1" applyFill="1" applyAlignment="1">
      <alignment/>
    </xf>
    <xf numFmtId="166" fontId="0" fillId="0" borderId="2" xfId="0" applyNumberFormat="1" applyBorder="1" applyAlignment="1">
      <alignment horizontal="center" vertical="center"/>
    </xf>
    <xf numFmtId="164" fontId="22" fillId="10" borderId="2" xfId="0" applyFont="1" applyFill="1" applyBorder="1" applyAlignment="1">
      <alignment wrapText="1"/>
    </xf>
    <xf numFmtId="164" fontId="0" fillId="0" borderId="2" xfId="0" applyFont="1" applyFill="1" applyBorder="1" applyAlignment="1" applyProtection="1">
      <alignment horizontal="left" vertical="center" wrapText="1"/>
      <protection/>
    </xf>
    <xf numFmtId="171" fontId="0" fillId="0" borderId="2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64" fontId="0" fillId="10" borderId="2" xfId="0" applyFont="1" applyFill="1" applyBorder="1" applyAlignment="1">
      <alignment horizontal="left" wrapText="1"/>
    </xf>
    <xf numFmtId="171" fontId="0" fillId="10" borderId="2" xfId="0" applyNumberFormat="1" applyFont="1" applyFill="1" applyBorder="1" applyAlignment="1">
      <alignment horizontal="center"/>
    </xf>
    <xf numFmtId="164" fontId="0" fillId="10" borderId="2" xfId="0" applyFont="1" applyFill="1" applyBorder="1" applyAlignment="1">
      <alignment horizontal="center" wrapText="1"/>
    </xf>
    <xf numFmtId="164" fontId="12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vertical="center"/>
    </xf>
    <xf numFmtId="171" fontId="11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70" fontId="9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9" borderId="0" xfId="0" applyFill="1" applyBorder="1" applyAlignment="1">
      <alignment/>
    </xf>
    <xf numFmtId="164" fontId="22" fillId="10" borderId="2" xfId="0" applyFont="1" applyFill="1" applyBorder="1" applyAlignment="1">
      <alignment horizontal="center" wrapText="1"/>
    </xf>
    <xf numFmtId="164" fontId="0" fillId="10" borderId="2" xfId="0" applyFont="1" applyFill="1" applyBorder="1" applyAlignment="1" applyProtection="1">
      <alignment horizontal="center" wrapText="1"/>
      <protection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27" fillId="0" borderId="0" xfId="0" applyFont="1" applyBorder="1" applyAlignment="1">
      <alignment/>
    </xf>
    <xf numFmtId="164" fontId="27" fillId="0" borderId="0" xfId="0" applyFont="1" applyBorder="1" applyAlignment="1">
      <alignment horizontal="center"/>
    </xf>
    <xf numFmtId="164" fontId="28" fillId="0" borderId="0" xfId="0" applyFont="1" applyFill="1" applyBorder="1" applyAlignment="1">
      <alignment horizontal="left"/>
    </xf>
    <xf numFmtId="164" fontId="30" fillId="0" borderId="0" xfId="0" applyFont="1" applyAlignment="1" applyProtection="1">
      <alignment vertical="center"/>
      <protection locked="0"/>
    </xf>
    <xf numFmtId="164" fontId="0" fillId="0" borderId="0" xfId="0" applyFont="1" applyFill="1" applyBorder="1" applyAlignment="1">
      <alignment horizontal="left"/>
    </xf>
    <xf numFmtId="164" fontId="19" fillId="12" borderId="2" xfId="0" applyFont="1" applyFill="1" applyBorder="1" applyAlignment="1">
      <alignment horizontal="center" vertical="center" wrapText="1"/>
    </xf>
    <xf numFmtId="164" fontId="12" fillId="10" borderId="2" xfId="0" applyFont="1" applyFill="1" applyBorder="1" applyAlignment="1">
      <alignment horizontal="center"/>
    </xf>
    <xf numFmtId="167" fontId="0" fillId="10" borderId="2" xfId="0" applyNumberFormat="1" applyFont="1" applyFill="1" applyBorder="1" applyAlignment="1">
      <alignment horizontal="center"/>
    </xf>
    <xf numFmtId="164" fontId="12" fillId="10" borderId="2" xfId="0" applyNumberFormat="1" applyFont="1" applyFill="1" applyBorder="1" applyAlignment="1">
      <alignment horizontal="center"/>
    </xf>
    <xf numFmtId="165" fontId="0" fillId="10" borderId="2" xfId="0" applyNumberFormat="1" applyFont="1" applyFill="1" applyBorder="1" applyAlignment="1">
      <alignment horizontal="center"/>
    </xf>
    <xf numFmtId="169" fontId="12" fillId="10" borderId="2" xfId="0" applyNumberFormat="1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 horizontal="center" wrapText="1"/>
    </xf>
    <xf numFmtId="167" fontId="0" fillId="10" borderId="2" xfId="0" applyNumberFormat="1" applyFont="1" applyFill="1" applyBorder="1" applyAlignment="1">
      <alignment/>
    </xf>
    <xf numFmtId="166" fontId="11" fillId="10" borderId="2" xfId="0" applyNumberFormat="1" applyFont="1" applyFill="1" applyBorder="1" applyAlignment="1">
      <alignment horizontal="center"/>
    </xf>
    <xf numFmtId="164" fontId="12" fillId="0" borderId="0" xfId="0" applyFont="1" applyFill="1" applyBorder="1" applyAlignment="1">
      <alignment horizontal="left" vertical="top"/>
    </xf>
    <xf numFmtId="164" fontId="0" fillId="0" borderId="0" xfId="0" applyBorder="1" applyAlignment="1">
      <alignment horizontal="left"/>
    </xf>
    <xf numFmtId="166" fontId="0" fillId="0" borderId="0" xfId="0" applyNumberFormat="1" applyBorder="1" applyAlignment="1">
      <alignment/>
    </xf>
    <xf numFmtId="164" fontId="31" fillId="0" borderId="0" xfId="0" applyFont="1" applyBorder="1" applyAlignment="1">
      <alignment/>
    </xf>
    <xf numFmtId="170" fontId="12" fillId="10" borderId="2" xfId="0" applyNumberFormat="1" applyFont="1" applyFill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 horizontal="left"/>
    </xf>
    <xf numFmtId="170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70" fontId="0" fillId="0" borderId="3" xfId="0" applyNumberFormat="1" applyFont="1" applyBorder="1" applyAlignment="1">
      <alignment horizontal="center"/>
    </xf>
    <xf numFmtId="164" fontId="0" fillId="10" borderId="0" xfId="0" applyFont="1" applyFill="1" applyBorder="1" applyAlignment="1">
      <alignment horizontal="center" vertical="center"/>
    </xf>
    <xf numFmtId="169" fontId="0" fillId="10" borderId="0" xfId="0" applyNumberFormat="1" applyFont="1" applyFill="1" applyBorder="1" applyAlignment="1">
      <alignment horizontal="center" vertical="center"/>
    </xf>
    <xf numFmtId="170" fontId="0" fillId="10" borderId="0" xfId="0" applyNumberFormat="1" applyFont="1" applyFill="1" applyBorder="1" applyAlignment="1">
      <alignment horizontal="center" vertical="center"/>
    </xf>
    <xf numFmtId="166" fontId="0" fillId="10" borderId="0" xfId="0" applyNumberFormat="1" applyFont="1" applyFill="1" applyBorder="1" applyAlignment="1">
      <alignment horizontal="center" vertical="center"/>
    </xf>
    <xf numFmtId="164" fontId="29" fillId="10" borderId="2" xfId="0" applyFont="1" applyFill="1" applyBorder="1" applyAlignment="1" applyProtection="1">
      <alignment horizontal="center" vertical="center"/>
      <protection/>
    </xf>
    <xf numFmtId="164" fontId="0" fillId="0" borderId="0" xfId="0" applyFill="1" applyAlignment="1">
      <alignment horizontal="left" vertical="top"/>
    </xf>
    <xf numFmtId="164" fontId="0" fillId="10" borderId="2" xfId="0" applyFont="1" applyFill="1" applyBorder="1" applyAlignment="1">
      <alignment horizontal="center" vertical="center"/>
    </xf>
    <xf numFmtId="164" fontId="12" fillId="0" borderId="4" xfId="0" applyFont="1" applyFill="1" applyBorder="1" applyAlignment="1">
      <alignment horizontal="left" vertical="top"/>
    </xf>
    <xf numFmtId="164" fontId="0" fillId="1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13" borderId="0" xfId="0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180975</xdr:rowOff>
    </xdr:from>
    <xdr:to>
      <xdr:col>1</xdr:col>
      <xdr:colOff>314325</xdr:colOff>
      <xdr:row>3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80975"/>
          <a:ext cx="3143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2</xdr:col>
      <xdr:colOff>276225</xdr:colOff>
      <xdr:row>5</xdr:row>
      <xdr:rowOff>9525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11525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2000250</xdr:colOff>
      <xdr:row>0</xdr:row>
      <xdr:rowOff>171450</xdr:rowOff>
    </xdr:from>
    <xdr:to>
      <xdr:col>6</xdr:col>
      <xdr:colOff>2371725</xdr:colOff>
      <xdr:row>3</xdr:row>
      <xdr:rowOff>76200</xdr:rowOff>
    </xdr:to>
    <xdr:pic>
      <xdr:nvPicPr>
        <xdr:cNvPr id="3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171450"/>
          <a:ext cx="3714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1581150</xdr:colOff>
      <xdr:row>4</xdr:row>
      <xdr:rowOff>47625</xdr:rowOff>
    </xdr:from>
    <xdr:to>
      <xdr:col>6</xdr:col>
      <xdr:colOff>2619375</xdr:colOff>
      <xdr:row>5</xdr:row>
      <xdr:rowOff>19050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96150" y="781050"/>
          <a:ext cx="10477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485775</xdr:colOff>
      <xdr:row>11</xdr:row>
      <xdr:rowOff>95250</xdr:rowOff>
    </xdr:from>
    <xdr:to>
      <xdr:col>30</xdr:col>
      <xdr:colOff>314325</xdr:colOff>
      <xdr:row>14</xdr:row>
      <xdr:rowOff>76200</xdr:rowOff>
    </xdr:to>
    <xdr:pic>
      <xdr:nvPicPr>
        <xdr:cNvPr id="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95250"/>
          <a:ext cx="5143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12</xdr:row>
      <xdr:rowOff>9525</xdr:rowOff>
    </xdr:from>
    <xdr:to>
      <xdr:col>2</xdr:col>
      <xdr:colOff>571500</xdr:colOff>
      <xdr:row>13</xdr:row>
      <xdr:rowOff>190500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1334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HQ63"/>
  <sheetViews>
    <sheetView view="pageBreakPreview" zoomScale="65" zoomScaleNormal="80" zoomScaleSheetLayoutView="65" workbookViewId="0" topLeftCell="A12">
      <selection activeCell="C16" sqref="C16"/>
    </sheetView>
  </sheetViews>
  <sheetFormatPr defaultColWidth="8.00390625" defaultRowHeight="12.75"/>
  <cols>
    <col min="1" max="1" width="6.140625" style="0" customWidth="1"/>
    <col min="2" max="2" width="7.00390625" style="1" customWidth="1"/>
    <col min="3" max="3" width="50.7109375" style="0" customWidth="1"/>
    <col min="4" max="4" width="12.140625" style="0" customWidth="1"/>
    <col min="5" max="5" width="9.7109375" style="0" customWidth="1"/>
    <col min="6" max="6" width="10.57421875" style="2" hidden="1" customWidth="1"/>
    <col min="7" max="7" width="40.28125" style="0" customWidth="1"/>
    <col min="8" max="8" width="10.421875" style="0" hidden="1" customWidth="1"/>
    <col min="9" max="9" width="9.57421875" style="0" hidden="1" customWidth="1"/>
    <col min="10" max="10" width="4.140625" style="0" hidden="1" customWidth="1"/>
    <col min="11" max="11" width="9.140625" style="0" hidden="1" customWidth="1"/>
    <col min="12" max="12" width="7.7109375" style="0" hidden="1" customWidth="1"/>
    <col min="13" max="13" width="8.421875" style="0" hidden="1" customWidth="1"/>
    <col min="14" max="14" width="3.8515625" style="0" hidden="1" customWidth="1"/>
    <col min="15" max="15" width="8.421875" style="0" hidden="1" customWidth="1"/>
    <col min="16" max="16" width="8.7109375" style="0" hidden="1" customWidth="1"/>
    <col min="17" max="17" width="10.7109375" style="0" hidden="1" customWidth="1"/>
    <col min="18" max="18" width="3.7109375" style="0" hidden="1" customWidth="1"/>
    <col min="19" max="19" width="5.7109375" style="0" hidden="1" customWidth="1"/>
    <col min="20" max="20" width="8.140625" style="0" hidden="1" customWidth="1"/>
    <col min="21" max="21" width="8.00390625" style="0" hidden="1" customWidth="1"/>
    <col min="22" max="22" width="4.140625" style="0" hidden="1" customWidth="1"/>
    <col min="23" max="23" width="3.421875" style="0" hidden="1" customWidth="1"/>
    <col min="24" max="24" width="8.00390625" style="0" hidden="1" customWidth="1"/>
    <col min="25" max="25" width="11.57421875" style="0" hidden="1" customWidth="1"/>
    <col min="26" max="26" width="4.00390625" style="0" hidden="1" customWidth="1"/>
    <col min="27" max="27" width="3.421875" style="0" hidden="1" customWidth="1"/>
    <col min="28" max="28" width="10.00390625" style="0" hidden="1" customWidth="1"/>
    <col min="29" max="29" width="11.28125" style="0" hidden="1" customWidth="1"/>
    <col min="30" max="30" width="10.7109375" style="0" hidden="1" customWidth="1"/>
    <col min="31" max="31" width="7.140625" style="0" hidden="1" customWidth="1"/>
    <col min="32" max="32" width="7.28125" style="0" hidden="1" customWidth="1"/>
    <col min="33" max="33" width="9.00390625" style="3" hidden="1" customWidth="1"/>
    <col min="34" max="39" width="9.00390625" style="0" hidden="1" customWidth="1"/>
    <col min="40" max="16384" width="9.00390625" style="0" customWidth="1"/>
  </cols>
  <sheetData>
    <row r="1" spans="1:32" s="3" customFormat="1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3" customFormat="1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/>
    </row>
    <row r="3" spans="1:32" s="3" customFormat="1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/>
    </row>
    <row r="4" spans="1:32" s="3" customFormat="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/>
      <c r="AD4"/>
      <c r="AE4"/>
      <c r="AF4"/>
    </row>
    <row r="5" spans="1:225" s="6" customFormat="1" ht="22.5">
      <c r="A5" s="6" t="s">
        <v>3</v>
      </c>
      <c r="AG5" s="6" t="s">
        <v>3</v>
      </c>
      <c r="BM5" s="6" t="s">
        <v>3</v>
      </c>
      <c r="CS5" s="6" t="s">
        <v>3</v>
      </c>
      <c r="DY5" s="6" t="s">
        <v>3</v>
      </c>
      <c r="FE5" s="6" t="s">
        <v>3</v>
      </c>
      <c r="GK5" s="6" t="s">
        <v>3</v>
      </c>
      <c r="HQ5" s="6" t="s">
        <v>3</v>
      </c>
    </row>
    <row r="6" spans="1:32" s="3" customFormat="1" ht="2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/>
    </row>
    <row r="7" spans="1:32" s="3" customFormat="1" ht="2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/>
    </row>
    <row r="8" spans="1:32" s="3" customFormat="1" ht="1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/>
    </row>
    <row r="9" spans="1:28" ht="17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  <c r="AB9" s="9"/>
    </row>
    <row r="10" spans="1:31" ht="13.5" customHeight="1">
      <c r="A10" s="11" t="s">
        <v>7</v>
      </c>
      <c r="B10" s="11"/>
      <c r="C10" s="11"/>
      <c r="D10" s="12"/>
      <c r="E10" s="12"/>
      <c r="F10" s="13"/>
      <c r="G10" s="14" t="s">
        <v>8</v>
      </c>
      <c r="H10" s="12"/>
      <c r="I10" s="12"/>
      <c r="J10" s="12"/>
      <c r="K10" s="12"/>
      <c r="L10" s="12"/>
      <c r="M10" s="5"/>
      <c r="N10" s="5"/>
      <c r="O10" s="5"/>
      <c r="P10" s="5"/>
      <c r="Q10" s="5"/>
      <c r="R10" s="5"/>
      <c r="S10" s="5"/>
      <c r="T10" s="5"/>
      <c r="U10" s="11"/>
      <c r="V10" s="11"/>
      <c r="W10" s="11"/>
      <c r="X10" s="11"/>
      <c r="Y10" s="11" t="s">
        <v>9</v>
      </c>
      <c r="Z10" s="11" t="s">
        <v>10</v>
      </c>
      <c r="AA10" s="11" t="s">
        <v>11</v>
      </c>
      <c r="AB10" s="11"/>
      <c r="AC10" s="11"/>
      <c r="AD10" s="11"/>
      <c r="AE10" s="11"/>
    </row>
    <row r="11" spans="1:33" ht="12.75">
      <c r="A11" s="15"/>
      <c r="B11" s="15"/>
      <c r="C11" s="15"/>
      <c r="D11" s="11"/>
      <c r="E11" s="11"/>
      <c r="F11" s="13"/>
      <c r="G11" s="11"/>
      <c r="H11" s="11"/>
      <c r="I11" s="11"/>
      <c r="J11" s="12"/>
      <c r="K11" s="12"/>
      <c r="L11" s="12"/>
      <c r="M11" s="5"/>
      <c r="N11" s="5"/>
      <c r="O11" s="5"/>
      <c r="P11" s="5"/>
      <c r="Q11" s="5"/>
      <c r="R11" s="5"/>
      <c r="S11" s="5"/>
      <c r="T11" s="5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G11" s="16"/>
    </row>
    <row r="12" spans="1:39" ht="17.25" customHeight="1">
      <c r="A12" s="9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/>
      <c r="AM12" s="3"/>
    </row>
    <row r="13" spans="1:31" ht="12.75">
      <c r="A13" s="15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2" ht="26.25" customHeight="1">
      <c r="A14" s="17" t="s">
        <v>14</v>
      </c>
      <c r="B14" s="17" t="s">
        <v>15</v>
      </c>
      <c r="C14" s="18" t="s">
        <v>16</v>
      </c>
      <c r="D14" s="18" t="s">
        <v>17</v>
      </c>
      <c r="E14" s="18" t="s">
        <v>18</v>
      </c>
      <c r="F14" s="17" t="s">
        <v>19</v>
      </c>
      <c r="G14" s="17" t="s">
        <v>20</v>
      </c>
      <c r="H14" s="19" t="s">
        <v>21</v>
      </c>
      <c r="I14" s="19" t="s">
        <v>22</v>
      </c>
      <c r="J14" s="20" t="s">
        <v>23</v>
      </c>
      <c r="K14" s="20" t="s">
        <v>24</v>
      </c>
      <c r="L14" s="21" t="s">
        <v>25</v>
      </c>
      <c r="M14" s="20" t="s">
        <v>25</v>
      </c>
      <c r="N14" s="20" t="s">
        <v>23</v>
      </c>
      <c r="O14" s="20"/>
      <c r="P14" s="20"/>
      <c r="Q14" s="19" t="s">
        <v>26</v>
      </c>
      <c r="R14" s="20" t="s">
        <v>23</v>
      </c>
      <c r="S14" s="20" t="s">
        <v>27</v>
      </c>
      <c r="T14" s="20"/>
      <c r="U14" s="20" t="s">
        <v>28</v>
      </c>
      <c r="V14" s="20" t="s">
        <v>23</v>
      </c>
      <c r="W14" s="19"/>
      <c r="X14" s="19"/>
      <c r="Y14" s="19" t="s">
        <v>29</v>
      </c>
      <c r="Z14" s="19" t="s">
        <v>23</v>
      </c>
      <c r="AA14" s="22" t="s">
        <v>30</v>
      </c>
      <c r="AB14" s="19" t="s">
        <v>30</v>
      </c>
      <c r="AC14" s="19" t="s">
        <v>31</v>
      </c>
      <c r="AD14" s="19" t="s">
        <v>32</v>
      </c>
      <c r="AE14" s="23" t="s">
        <v>33</v>
      </c>
      <c r="AF14" s="23" t="s">
        <v>34</v>
      </c>
    </row>
    <row r="15" spans="1:33" s="39" customFormat="1" ht="15.75" customHeight="1">
      <c r="A15" s="24">
        <v>1</v>
      </c>
      <c r="B15" s="25">
        <v>1</v>
      </c>
      <c r="C15" s="26" t="s">
        <v>35</v>
      </c>
      <c r="D15" s="27">
        <v>1998</v>
      </c>
      <c r="E15" s="27" t="s">
        <v>36</v>
      </c>
      <c r="F15" s="28">
        <v>0</v>
      </c>
      <c r="G15" s="29" t="s">
        <v>37</v>
      </c>
      <c r="H15" s="30">
        <f>IF(Финишки!$B$4=0," ",VLOOKUP(B15,Финишки!$A$4:$B$500,2,FALSE))</f>
        <v>0.007777777777777777</v>
      </c>
      <c r="I15" s="30">
        <f aca="true" t="shared" si="0" ref="I15:I34">H15-F15</f>
        <v>0.007777777777777777</v>
      </c>
      <c r="J15" s="31"/>
      <c r="K15" s="30">
        <f>IF(Финишки!$E$4=0," ",VLOOKUP(B15,Финишки!$D$4:$E$500,2,FALSE))</f>
        <v>0.008206018518518519</v>
      </c>
      <c r="L15" s="30">
        <f aca="true" t="shared" si="1" ref="L15:L34">K15-F15</f>
        <v>0.008206018518518519</v>
      </c>
      <c r="M15" s="30">
        <f aca="true" t="shared" si="2" ref="M15:M34">IF(L15=" "," ",L15-I15)</f>
        <v>0.00042824074074074205</v>
      </c>
      <c r="N15" s="31"/>
      <c r="O15" s="30">
        <f>IF(Финишки!$H$4=0," ",VLOOKUP(B15,Финишки!$G$4:$H$500,2,FALSE))</f>
        <v>0.017627314814814814</v>
      </c>
      <c r="P15" s="30">
        <f aca="true" t="shared" si="3" ref="P15:P34">O15-F15</f>
        <v>0.017627314814814814</v>
      </c>
      <c r="Q15" s="32">
        <f aca="true" t="shared" si="4" ref="Q15:Q34">IF(P15=" "," ",P15-L15)</f>
        <v>0.009421296296296296</v>
      </c>
      <c r="R15" s="31"/>
      <c r="S15" s="30">
        <f>IF(Финишки!$K$4=0," ",VLOOKUP(B15,Финишки!$J$4:$K$500,2,FALSE))</f>
        <v>0.01818287037037037</v>
      </c>
      <c r="T15" s="30">
        <f aca="true" t="shared" si="5" ref="T15:T34">S15-F15</f>
        <v>0.01818287037037037</v>
      </c>
      <c r="U15" s="30">
        <f aca="true" t="shared" si="6" ref="U15:U34">IF(T15=" "," ",T15-P15)</f>
        <v>0.0005555555555555557</v>
      </c>
      <c r="V15" s="31"/>
      <c r="W15" s="33">
        <f>IF(Финишки!$M$4=0," ",VLOOKUP(B15,Финишки!$M$4:$N$500,2,FALSE))</f>
        <v>0.022430555555555554</v>
      </c>
      <c r="X15" s="33">
        <f aca="true" t="shared" si="7" ref="X15:X34">W15-F15</f>
        <v>0.022430555555555554</v>
      </c>
      <c r="Y15" s="30">
        <f aca="true" t="shared" si="8" ref="Y15:Y34">IF(X15=" "," ",X15-T15)</f>
        <v>0.004247685185185184</v>
      </c>
      <c r="Z15" s="31"/>
      <c r="AA15" s="34">
        <f>IF(Финишки!$M$4=0," ",VLOOKUP(B15,Финишки!$M$4:$N$500,2,FALSE))</f>
        <v>0.022430555555555554</v>
      </c>
      <c r="AB15" s="35">
        <f aca="true" t="shared" si="9" ref="AB15:AB34">AA15-F15</f>
        <v>0.022430555555555554</v>
      </c>
      <c r="AC15" s="34">
        <f aca="true" t="shared" si="10" ref="AC15:AC34">SUM(I15+AB15)</f>
        <v>0.03020833333333333</v>
      </c>
      <c r="AD15" s="36" t="e">
        <f aca="true" t="shared" si="11" ref="AD15:AD34">AB15-#REF!</f>
        <v>#VALUE!</v>
      </c>
      <c r="AE15" s="37" t="s">
        <v>38</v>
      </c>
      <c r="AF15" s="38"/>
      <c r="AG15" s="3"/>
    </row>
    <row r="16" spans="1:33" s="39" customFormat="1" ht="15.75" customHeight="1">
      <c r="A16" s="24">
        <v>2</v>
      </c>
      <c r="B16" s="25">
        <v>3</v>
      </c>
      <c r="C16" s="26" t="s">
        <v>39</v>
      </c>
      <c r="D16" s="27">
        <v>2002</v>
      </c>
      <c r="E16" s="27" t="s">
        <v>40</v>
      </c>
      <c r="F16" s="28">
        <v>0</v>
      </c>
      <c r="G16" s="29" t="s">
        <v>37</v>
      </c>
      <c r="H16" s="30">
        <f>IF(Финишки!$B$4=0," ",VLOOKUP(B16,Финишки!$A$4:$B$500,2,FALSE))</f>
        <v>0.00832175925925926</v>
      </c>
      <c r="I16" s="30">
        <f t="shared" si="0"/>
        <v>0.00832175925925926</v>
      </c>
      <c r="J16" s="31"/>
      <c r="K16" s="30">
        <f>IF(Финишки!$E$4=0," ",VLOOKUP(B16,Финишки!$D$4:$E$500,2,FALSE))</f>
        <v>0.008912037037037038</v>
      </c>
      <c r="L16" s="30">
        <f t="shared" si="1"/>
        <v>0.008912037037037038</v>
      </c>
      <c r="M16" s="30">
        <f t="shared" si="2"/>
        <v>0.0005902777777777781</v>
      </c>
      <c r="N16" s="31"/>
      <c r="O16" s="30">
        <f>IF(Финишки!$H$4=0," ",VLOOKUP(B16,Финишки!$G$4:$H$500,2,FALSE))</f>
        <v>0.018379629629629628</v>
      </c>
      <c r="P16" s="30">
        <f t="shared" si="3"/>
        <v>0.018379629629629628</v>
      </c>
      <c r="Q16" s="32">
        <f t="shared" si="4"/>
        <v>0.00946759259259259</v>
      </c>
      <c r="R16" s="31"/>
      <c r="S16" s="30">
        <f>IF(Финишки!$K$4=0," ",VLOOKUP(B16,Финишки!$J$4:$K$500,2,FALSE))</f>
        <v>0.01898148148148148</v>
      </c>
      <c r="T16" s="30">
        <f t="shared" si="5"/>
        <v>0.01898148148148148</v>
      </c>
      <c r="U16" s="30">
        <f t="shared" si="6"/>
        <v>0.0006018518518518534</v>
      </c>
      <c r="V16" s="31"/>
      <c r="W16" s="33">
        <f>IF(Финишки!$M$4=0," ",VLOOKUP(B16,Финишки!$M$4:$N$500,2,FALSE))</f>
        <v>0.023402777777777783</v>
      </c>
      <c r="X16" s="33">
        <f t="shared" si="7"/>
        <v>0.023402777777777783</v>
      </c>
      <c r="Y16" s="30">
        <f t="shared" si="8"/>
        <v>0.004421296296296302</v>
      </c>
      <c r="Z16" s="31"/>
      <c r="AA16" s="34">
        <f>IF(Финишки!$M$4=0," ",VLOOKUP(B16,Финишки!$M$4:$N$500,2,FALSE))</f>
        <v>0.023402777777777783</v>
      </c>
      <c r="AB16" s="35">
        <f t="shared" si="9"/>
        <v>0.023402777777777783</v>
      </c>
      <c r="AC16" s="34">
        <f t="shared" si="10"/>
        <v>0.031724537037037044</v>
      </c>
      <c r="AD16" s="36" t="e">
        <f t="shared" si="11"/>
        <v>#VALUE!</v>
      </c>
      <c r="AE16" s="37" t="s">
        <v>38</v>
      </c>
      <c r="AF16" s="38"/>
      <c r="AG16" s="3"/>
    </row>
    <row r="17" spans="1:33" s="39" customFormat="1" ht="15.75" customHeight="1">
      <c r="A17" s="24">
        <v>3</v>
      </c>
      <c r="B17" s="25">
        <v>4</v>
      </c>
      <c r="C17" s="26" t="s">
        <v>41</v>
      </c>
      <c r="D17" s="27">
        <v>2000</v>
      </c>
      <c r="E17" s="27" t="s">
        <v>40</v>
      </c>
      <c r="F17" s="40">
        <v>0</v>
      </c>
      <c r="G17" s="29" t="s">
        <v>37</v>
      </c>
      <c r="H17" s="30">
        <f>IF(Финишки!$B$4=0," ",VLOOKUP(B17,Финишки!$A$4:$B$500,2,FALSE))</f>
        <v>0.009027777777777779</v>
      </c>
      <c r="I17" s="30">
        <f t="shared" si="0"/>
        <v>0.009027777777777779</v>
      </c>
      <c r="J17" s="31"/>
      <c r="K17" s="30">
        <f>IF(Финишки!$E$4=0," ",VLOOKUP(B17,Финишки!$D$4:$E$500,2,FALSE))</f>
        <v>0.009837962962962963</v>
      </c>
      <c r="L17" s="30">
        <f t="shared" si="1"/>
        <v>0.009837962962962963</v>
      </c>
      <c r="M17" s="30">
        <f t="shared" si="2"/>
        <v>0.0008101851851851846</v>
      </c>
      <c r="N17" s="31"/>
      <c r="O17" s="30">
        <f>IF(Финишки!$H$4=0," ",VLOOKUP(B17,Финишки!$G$4:$H$500,2,FALSE))</f>
        <v>0.019247685185185184</v>
      </c>
      <c r="P17" s="30">
        <f t="shared" si="3"/>
        <v>0.019247685185185184</v>
      </c>
      <c r="Q17" s="32">
        <f t="shared" si="4"/>
        <v>0.00940972222222222</v>
      </c>
      <c r="R17" s="31"/>
      <c r="S17" s="30">
        <f>IF(Финишки!$K$4=0," ",VLOOKUP(B17,Финишки!$J$4:$K$500,2,FALSE))</f>
        <v>0.019502314814814816</v>
      </c>
      <c r="T17" s="30">
        <f t="shared" si="5"/>
        <v>0.019502314814814816</v>
      </c>
      <c r="U17" s="30">
        <f t="shared" si="6"/>
        <v>0.0002546296296296324</v>
      </c>
      <c r="V17" s="31"/>
      <c r="W17" s="33">
        <f>IF(Финишки!$M$4=0," ",VLOOKUP(B17,Финишки!$M$4:$N$500,2,FALSE))</f>
        <v>0.024999999999999998</v>
      </c>
      <c r="X17" s="33">
        <f t="shared" si="7"/>
        <v>0.024999999999999998</v>
      </c>
      <c r="Y17" s="30">
        <f t="shared" si="8"/>
        <v>0.005497685185185182</v>
      </c>
      <c r="Z17" s="31"/>
      <c r="AA17" s="34">
        <f>IF(Финишки!$M$4=0," ",VLOOKUP(B17,Финишки!$M$4:$N$500,2,FALSE))</f>
        <v>0.024999999999999998</v>
      </c>
      <c r="AB17" s="35">
        <f t="shared" si="9"/>
        <v>0.024999999999999998</v>
      </c>
      <c r="AC17" s="34">
        <f t="shared" si="10"/>
        <v>0.034027777777777775</v>
      </c>
      <c r="AD17" s="36" t="e">
        <f t="shared" si="11"/>
        <v>#VALUE!</v>
      </c>
      <c r="AE17" s="37" t="s">
        <v>38</v>
      </c>
      <c r="AF17" s="38"/>
      <c r="AG17" s="3"/>
    </row>
    <row r="18" spans="1:33" s="39" customFormat="1" ht="15.75" customHeight="1">
      <c r="A18" s="24">
        <v>4</v>
      </c>
      <c r="B18" s="25">
        <v>5</v>
      </c>
      <c r="C18" s="41" t="s">
        <v>42</v>
      </c>
      <c r="D18" s="42" t="s">
        <v>43</v>
      </c>
      <c r="E18" s="43" t="s">
        <v>38</v>
      </c>
      <c r="F18" s="40">
        <v>0</v>
      </c>
      <c r="G18" s="29" t="s">
        <v>44</v>
      </c>
      <c r="H18" s="30">
        <f>IF(Финишки!$B$4=0," ",VLOOKUP(B18,Финишки!$A$4:$B$500,2,FALSE))</f>
        <v>0.00912037037037037</v>
      </c>
      <c r="I18" s="30">
        <f t="shared" si="0"/>
        <v>0.00912037037037037</v>
      </c>
      <c r="J18" s="31"/>
      <c r="K18" s="30">
        <f>IF(Финишки!$E$4=0," ",VLOOKUP(B18,Финишки!$D$4:$E$500,2,FALSE))</f>
        <v>0.009710648148148147</v>
      </c>
      <c r="L18" s="30">
        <f t="shared" si="1"/>
        <v>0.009710648148148147</v>
      </c>
      <c r="M18" s="30">
        <f t="shared" si="2"/>
        <v>0.0005902777777777764</v>
      </c>
      <c r="N18" s="31"/>
      <c r="O18" s="30">
        <f>IF(Финишки!$H$4=0," ",VLOOKUP(B18,Финишки!$G$4:$H$500,2,FALSE))</f>
        <v>0.019305555555555555</v>
      </c>
      <c r="P18" s="30">
        <f t="shared" si="3"/>
        <v>0.019305555555555555</v>
      </c>
      <c r="Q18" s="32">
        <f t="shared" si="4"/>
        <v>0.009594907407407408</v>
      </c>
      <c r="R18" s="31"/>
      <c r="S18" s="30">
        <f>IF(Финишки!$K$4=0," ",VLOOKUP(B18,Финишки!$J$4:$K$500,2,FALSE))</f>
        <v>0.01994212962962963</v>
      </c>
      <c r="T18" s="30">
        <f t="shared" si="5"/>
        <v>0.01994212962962963</v>
      </c>
      <c r="U18" s="30">
        <f t="shared" si="6"/>
        <v>0.0006365740740740741</v>
      </c>
      <c r="V18" s="31"/>
      <c r="W18" s="33">
        <f>IF(Финишки!$M$4=0," ",VLOOKUP(B18,Финишки!$M$4:$N$500,2,FALSE))</f>
        <v>0.024548611111111115</v>
      </c>
      <c r="X18" s="33">
        <f t="shared" si="7"/>
        <v>0.024548611111111115</v>
      </c>
      <c r="Y18" s="30">
        <f t="shared" si="8"/>
        <v>0.004606481481481486</v>
      </c>
      <c r="Z18" s="31"/>
      <c r="AA18" s="34">
        <f>IF(Финишки!$M$4=0," ",VLOOKUP(B18,Финишки!$M$4:$N$500,2,FALSE))</f>
        <v>0.024548611111111115</v>
      </c>
      <c r="AB18" s="35">
        <f t="shared" si="9"/>
        <v>0.024548611111111115</v>
      </c>
      <c r="AC18" s="34">
        <f t="shared" si="10"/>
        <v>0.03366898148148149</v>
      </c>
      <c r="AD18" s="36" t="e">
        <f t="shared" si="11"/>
        <v>#VALUE!</v>
      </c>
      <c r="AE18" s="37" t="s">
        <v>38</v>
      </c>
      <c r="AF18" s="38"/>
      <c r="AG18" s="44" t="e">
        <f>MIN(AB18:AB57)</f>
        <v>#N/A</v>
      </c>
    </row>
    <row r="19" spans="1:33" s="39" customFormat="1" ht="15.75" customHeight="1">
      <c r="A19" s="24">
        <v>5</v>
      </c>
      <c r="B19" s="25">
        <v>6</v>
      </c>
      <c r="C19" s="26" t="s">
        <v>45</v>
      </c>
      <c r="D19" s="27">
        <v>2000</v>
      </c>
      <c r="E19" s="43" t="s">
        <v>9</v>
      </c>
      <c r="F19" s="28">
        <v>0</v>
      </c>
      <c r="G19" s="29" t="s">
        <v>37</v>
      </c>
      <c r="H19" s="30">
        <f>IF(Финишки!$B$4=0," ",VLOOKUP(B19,Финишки!$A$4:$B$500,2,FALSE))</f>
        <v>0.008263888888888888</v>
      </c>
      <c r="I19" s="30">
        <f t="shared" si="0"/>
        <v>0.008263888888888888</v>
      </c>
      <c r="J19" s="31"/>
      <c r="K19" s="30">
        <f>IF(Финишки!$E$4=0," ",VLOOKUP(B19,Финишки!$D$4:$E$500,2,FALSE))</f>
        <v>0.00912037037037037</v>
      </c>
      <c r="L19" s="30">
        <f t="shared" si="1"/>
        <v>0.00912037037037037</v>
      </c>
      <c r="M19" s="30">
        <f t="shared" si="2"/>
        <v>0.0008564814814814824</v>
      </c>
      <c r="N19" s="31"/>
      <c r="O19" s="30">
        <f>IF(Финишки!$H$4=0," ",VLOOKUP(B19,Финишки!$G$4:$H$500,2,FALSE))</f>
        <v>0.018379629629629628</v>
      </c>
      <c r="P19" s="30">
        <f t="shared" si="3"/>
        <v>0.018379629629629628</v>
      </c>
      <c r="Q19" s="32">
        <f t="shared" si="4"/>
        <v>0.009259259259259257</v>
      </c>
      <c r="R19" s="31"/>
      <c r="S19" s="30">
        <f>IF(Финишки!$K$4=0," ",VLOOKUP(B19,Финишки!$J$4:$K$500,2,FALSE))</f>
        <v>0.019351851851851853</v>
      </c>
      <c r="T19" s="30">
        <f t="shared" si="5"/>
        <v>0.019351851851851853</v>
      </c>
      <c r="U19" s="30">
        <f t="shared" si="6"/>
        <v>0.000972222222222225</v>
      </c>
      <c r="V19" s="31"/>
      <c r="W19" s="33">
        <f>IF(Финишки!$M$4=0," ",VLOOKUP(B19,Финишки!$M$4:$N$500,2,FALSE))</f>
        <v>0.023750000000000004</v>
      </c>
      <c r="X19" s="33">
        <f t="shared" si="7"/>
        <v>0.023750000000000004</v>
      </c>
      <c r="Y19" s="30">
        <f t="shared" si="8"/>
        <v>0.004398148148148151</v>
      </c>
      <c r="Z19" s="31"/>
      <c r="AA19" s="34">
        <f>IF(Финишки!$M$4=0," ",VLOOKUP(B19,Финишки!$M$4:$N$500,2,FALSE))</f>
        <v>0.023750000000000004</v>
      </c>
      <c r="AB19" s="35">
        <f t="shared" si="9"/>
        <v>0.023750000000000004</v>
      </c>
      <c r="AC19" s="34">
        <f t="shared" si="10"/>
        <v>0.03201388888888889</v>
      </c>
      <c r="AD19" s="36" t="e">
        <f t="shared" si="11"/>
        <v>#VALUE!</v>
      </c>
      <c r="AE19" s="37" t="s">
        <v>38</v>
      </c>
      <c r="AF19" s="38"/>
      <c r="AG19" s="44" t="e">
        <f>MIN(AB19:AB57)</f>
        <v>#N/A</v>
      </c>
    </row>
    <row r="20" spans="1:33" s="39" customFormat="1" ht="15.75" customHeight="1">
      <c r="A20" s="24">
        <v>6</v>
      </c>
      <c r="B20" s="25">
        <v>7</v>
      </c>
      <c r="C20" s="26" t="s">
        <v>46</v>
      </c>
      <c r="D20" s="27">
        <v>1980</v>
      </c>
      <c r="E20" s="43" t="s">
        <v>38</v>
      </c>
      <c r="F20" s="28">
        <v>0</v>
      </c>
      <c r="G20" s="29" t="s">
        <v>47</v>
      </c>
      <c r="H20" s="30">
        <f>IF(Финишки!$B$4=0," ",VLOOKUP(B20,Финишки!$A$4:$B$500,2,FALSE))</f>
        <v>0.010497685185185186</v>
      </c>
      <c r="I20" s="30">
        <f t="shared" si="0"/>
        <v>0.010497685185185186</v>
      </c>
      <c r="J20" s="31"/>
      <c r="K20" s="30">
        <f>IF(Финишки!$E$4=0," ",VLOOKUP(B20,Финишки!$D$4:$E$500,2,FALSE))</f>
        <v>0.011388888888888888</v>
      </c>
      <c r="L20" s="30">
        <f t="shared" si="1"/>
        <v>0.011388888888888888</v>
      </c>
      <c r="M20" s="30">
        <f t="shared" si="2"/>
        <v>0.0008912037037037013</v>
      </c>
      <c r="N20" s="31"/>
      <c r="O20" s="30">
        <f>IF(Финишки!$H$4=0," ",VLOOKUP(B20,Финишки!$G$4:$H$500,2,FALSE))</f>
        <v>0.02332175925925926</v>
      </c>
      <c r="P20" s="30">
        <f t="shared" si="3"/>
        <v>0.02332175925925926</v>
      </c>
      <c r="Q20" s="32">
        <f t="shared" si="4"/>
        <v>0.011932870370370373</v>
      </c>
      <c r="R20" s="31"/>
      <c r="S20" s="30">
        <f>IF(Финишки!$K$4=0," ",VLOOKUP(B20,Финишки!$J$4:$K$500,2,FALSE))</f>
        <v>0.024212962962962964</v>
      </c>
      <c r="T20" s="30">
        <f t="shared" si="5"/>
        <v>0.024212962962962964</v>
      </c>
      <c r="U20" s="30">
        <f t="shared" si="6"/>
        <v>0.0008912037037037031</v>
      </c>
      <c r="V20" s="31"/>
      <c r="W20" s="33">
        <f>IF(Финишки!$M$4=0," ",VLOOKUP(B20,Финишки!$M$4:$N$500,2,FALSE))</f>
        <v>0.029780092592592594</v>
      </c>
      <c r="X20" s="33">
        <f t="shared" si="7"/>
        <v>0.029780092592592594</v>
      </c>
      <c r="Y20" s="30">
        <f t="shared" si="8"/>
        <v>0.00556712962962963</v>
      </c>
      <c r="Z20" s="31"/>
      <c r="AA20" s="34">
        <f>IF(Финишки!$M$4=0," ",VLOOKUP(B20,Финишки!$M$4:$N$500,2,FALSE))</f>
        <v>0.029780092592592594</v>
      </c>
      <c r="AB20" s="35">
        <f t="shared" si="9"/>
        <v>0.029780092592592594</v>
      </c>
      <c r="AC20" s="34">
        <f t="shared" si="10"/>
        <v>0.04027777777777778</v>
      </c>
      <c r="AD20" s="36" t="e">
        <f t="shared" si="11"/>
        <v>#VALUE!</v>
      </c>
      <c r="AE20" s="37" t="s">
        <v>38</v>
      </c>
      <c r="AF20" s="38"/>
      <c r="AG20" s="3"/>
    </row>
    <row r="21" spans="1:33" s="39" customFormat="1" ht="15.75" customHeight="1">
      <c r="A21" s="24">
        <v>7</v>
      </c>
      <c r="B21" s="25">
        <v>8</v>
      </c>
      <c r="C21" s="41" t="s">
        <v>48</v>
      </c>
      <c r="D21" s="42" t="s">
        <v>49</v>
      </c>
      <c r="E21" s="43" t="s">
        <v>38</v>
      </c>
      <c r="F21" s="40">
        <v>0</v>
      </c>
      <c r="G21" s="29" t="s">
        <v>37</v>
      </c>
      <c r="H21" s="30">
        <f>IF(Финишки!$B$4=0," ",VLOOKUP(B21,Финишки!$A$4:$B$500,2,FALSE))</f>
        <v>0.00849537037037037</v>
      </c>
      <c r="I21" s="30">
        <f t="shared" si="0"/>
        <v>0.00849537037037037</v>
      </c>
      <c r="J21" s="31"/>
      <c r="K21" s="30">
        <f>IF(Финишки!$E$4=0," ",VLOOKUP(B21,Финишки!$D$4:$E$500,2,FALSE))</f>
        <v>0.009247685185185185</v>
      </c>
      <c r="L21" s="30">
        <f t="shared" si="1"/>
        <v>0.009247685185185185</v>
      </c>
      <c r="M21" s="30">
        <f t="shared" si="2"/>
        <v>0.000752314814814815</v>
      </c>
      <c r="N21" s="31"/>
      <c r="O21" s="30">
        <f>IF(Финишки!$H$4=0," ",VLOOKUP(B21,Финишки!$G$4:$H$500,2,FALSE))</f>
        <v>0.019664351851851853</v>
      </c>
      <c r="P21" s="30">
        <f t="shared" si="3"/>
        <v>0.019664351851851853</v>
      </c>
      <c r="Q21" s="32">
        <f t="shared" si="4"/>
        <v>0.010416666666666668</v>
      </c>
      <c r="R21" s="31"/>
      <c r="S21" s="30">
        <f>IF(Финишки!$K$4=0," ",VLOOKUP(B21,Финишки!$J$4:$K$500,2,FALSE))</f>
        <v>0.020358796296296295</v>
      </c>
      <c r="T21" s="30">
        <f t="shared" si="5"/>
        <v>0.020358796296296295</v>
      </c>
      <c r="U21" s="30">
        <f t="shared" si="6"/>
        <v>0.000694444444444442</v>
      </c>
      <c r="V21" s="31"/>
      <c r="W21" s="33">
        <f>IF(Финишки!$M$4=0," ",VLOOKUP(B21,Финишки!$M$4:$N$500,2,FALSE))</f>
        <v>0.02508101851851852</v>
      </c>
      <c r="X21" s="33">
        <f t="shared" si="7"/>
        <v>0.02508101851851852</v>
      </c>
      <c r="Y21" s="30">
        <f t="shared" si="8"/>
        <v>0.004722222222222225</v>
      </c>
      <c r="Z21" s="31"/>
      <c r="AA21" s="34">
        <f>IF(Финишки!$M$4=0," ",VLOOKUP(B21,Финишки!$M$4:$N$500,2,FALSE))</f>
        <v>0.02508101851851852</v>
      </c>
      <c r="AB21" s="35">
        <f t="shared" si="9"/>
        <v>0.02508101851851852</v>
      </c>
      <c r="AC21" s="34">
        <f t="shared" si="10"/>
        <v>0.03357638888888889</v>
      </c>
      <c r="AD21" s="36" t="e">
        <f t="shared" si="11"/>
        <v>#VALUE!</v>
      </c>
      <c r="AE21" s="37" t="s">
        <v>38</v>
      </c>
      <c r="AF21" s="38"/>
      <c r="AG21" s="3"/>
    </row>
    <row r="22" spans="1:33" s="39" customFormat="1" ht="15.75" customHeight="1">
      <c r="A22" s="24">
        <v>8</v>
      </c>
      <c r="B22" s="25">
        <v>9</v>
      </c>
      <c r="C22" s="41" t="s">
        <v>50</v>
      </c>
      <c r="D22" s="42" t="s">
        <v>51</v>
      </c>
      <c r="E22" s="43" t="s">
        <v>38</v>
      </c>
      <c r="F22" s="40">
        <v>0</v>
      </c>
      <c r="G22" s="29" t="s">
        <v>37</v>
      </c>
      <c r="H22" s="30">
        <f>IF(Финишки!$B$4=0," ",VLOOKUP(B22,Финишки!$A$4:$B$500,2,FALSE))</f>
        <v>0.009108796296296297</v>
      </c>
      <c r="I22" s="30">
        <f t="shared" si="0"/>
        <v>0.009108796296296297</v>
      </c>
      <c r="J22" s="31"/>
      <c r="K22" s="30">
        <f>IF(Финишки!$E$4=0," ",VLOOKUP(B22,Финишки!$D$4:$E$500,2,FALSE))</f>
        <v>0.00982638888888889</v>
      </c>
      <c r="L22" s="30">
        <f t="shared" si="1"/>
        <v>0.00982638888888889</v>
      </c>
      <c r="M22" s="30">
        <f t="shared" si="2"/>
        <v>0.0007175925925925926</v>
      </c>
      <c r="N22" s="31"/>
      <c r="O22" s="30">
        <f>IF(Финишки!$H$4=0," ",VLOOKUP(B22,Финишки!$G$4:$H$500,2,FALSE))</f>
        <v>0.020497685185185185</v>
      </c>
      <c r="P22" s="30">
        <f t="shared" si="3"/>
        <v>0.020497685185185185</v>
      </c>
      <c r="Q22" s="32">
        <f t="shared" si="4"/>
        <v>0.010671296296296295</v>
      </c>
      <c r="R22" s="31"/>
      <c r="S22" s="30">
        <f>IF(Финишки!$K$4=0," ",VLOOKUP(B22,Финишки!$J$4:$K$500,2,FALSE))</f>
        <v>0.02125</v>
      </c>
      <c r="T22" s="30">
        <f t="shared" si="5"/>
        <v>0.02125</v>
      </c>
      <c r="U22" s="30">
        <f t="shared" si="6"/>
        <v>0.0007523148148148168</v>
      </c>
      <c r="V22" s="31"/>
      <c r="W22" s="33">
        <f>IF(Финишки!$M$4=0," ",VLOOKUP(B22,Финишки!$M$4:$N$500,2,FALSE))</f>
        <v>0.027164351851851853</v>
      </c>
      <c r="X22" s="33">
        <f t="shared" si="7"/>
        <v>0.027164351851851853</v>
      </c>
      <c r="Y22" s="30">
        <f t="shared" si="8"/>
        <v>0.005914351851851851</v>
      </c>
      <c r="Z22" s="31"/>
      <c r="AA22" s="34">
        <f>IF(Финишки!$M$4=0," ",VLOOKUP(B22,Финишки!$M$4:$N$500,2,FALSE))</f>
        <v>0.027164351851851853</v>
      </c>
      <c r="AB22" s="35">
        <f t="shared" si="9"/>
        <v>0.027164351851851853</v>
      </c>
      <c r="AC22" s="34">
        <f t="shared" si="10"/>
        <v>0.03627314814814815</v>
      </c>
      <c r="AD22" s="36" t="e">
        <f t="shared" si="11"/>
        <v>#VALUE!</v>
      </c>
      <c r="AE22" s="37" t="s">
        <v>38</v>
      </c>
      <c r="AF22" s="38"/>
      <c r="AG22" s="3"/>
    </row>
    <row r="23" spans="1:33" s="39" customFormat="1" ht="15.75" customHeight="1">
      <c r="A23" s="24">
        <v>9</v>
      </c>
      <c r="B23" s="25">
        <v>10</v>
      </c>
      <c r="C23" s="26" t="s">
        <v>52</v>
      </c>
      <c r="D23" s="27">
        <v>2002</v>
      </c>
      <c r="E23" s="43" t="s">
        <v>40</v>
      </c>
      <c r="F23" s="45">
        <v>0</v>
      </c>
      <c r="G23" s="29" t="s">
        <v>37</v>
      </c>
      <c r="H23" s="30">
        <f>IF(Финишки!$B$4=0," ",VLOOKUP(B23,Финишки!$A$4:$B$500,2,FALSE))</f>
        <v>0.009039351851851852</v>
      </c>
      <c r="I23" s="30">
        <f t="shared" si="0"/>
        <v>0.009039351851851852</v>
      </c>
      <c r="J23" s="31"/>
      <c r="K23" s="30">
        <f>IF(Финишки!$E$4=0," ",VLOOKUP(B23,Финишки!$D$4:$E$500,2,FALSE))</f>
        <v>0.009849537037037037</v>
      </c>
      <c r="L23" s="30">
        <f t="shared" si="1"/>
        <v>0.009849537037037037</v>
      </c>
      <c r="M23" s="30">
        <f t="shared" si="2"/>
        <v>0.0008101851851851846</v>
      </c>
      <c r="N23" s="31"/>
      <c r="O23" s="30">
        <f>IF(Финишки!$H$4=0," ",VLOOKUP(B23,Финишки!$G$4:$H$500,2,FALSE))</f>
        <v>0.021921296296296296</v>
      </c>
      <c r="P23" s="30">
        <f t="shared" si="3"/>
        <v>0.021921296296296296</v>
      </c>
      <c r="Q23" s="32">
        <f t="shared" si="4"/>
        <v>0.01207175925925926</v>
      </c>
      <c r="R23" s="31"/>
      <c r="S23" s="30">
        <f>IF(Финишки!$K$4=0," ",VLOOKUP(B23,Финишки!$J$4:$K$500,2,FALSE))</f>
        <v>0.023055555555555555</v>
      </c>
      <c r="T23" s="30">
        <f t="shared" si="5"/>
        <v>0.023055555555555555</v>
      </c>
      <c r="U23" s="30">
        <f t="shared" si="6"/>
        <v>0.0011342592592592585</v>
      </c>
      <c r="V23" s="31"/>
      <c r="W23" s="33">
        <f>IF(Финишки!$M$4=0," ",VLOOKUP(B23,Финишки!$M$4:$N$500,2,FALSE))</f>
        <v>0.02815972222222222</v>
      </c>
      <c r="X23" s="33">
        <f t="shared" si="7"/>
        <v>0.02815972222222222</v>
      </c>
      <c r="Y23" s="30">
        <f t="shared" si="8"/>
        <v>0.005104166666666667</v>
      </c>
      <c r="Z23" s="31"/>
      <c r="AA23" s="34">
        <f>IF(Финишки!$M$4=0," ",VLOOKUP(B23,Финишки!$M$4:$N$500,2,FALSE))</f>
        <v>0.02815972222222222</v>
      </c>
      <c r="AB23" s="35">
        <f t="shared" si="9"/>
        <v>0.02815972222222222</v>
      </c>
      <c r="AC23" s="34">
        <f t="shared" si="10"/>
        <v>0.03719907407407407</v>
      </c>
      <c r="AD23" s="36" t="e">
        <f t="shared" si="11"/>
        <v>#VALUE!</v>
      </c>
      <c r="AE23" s="37" t="s">
        <v>38</v>
      </c>
      <c r="AF23" s="38"/>
      <c r="AG23" s="3"/>
    </row>
    <row r="24" spans="1:33" s="39" customFormat="1" ht="15.75" customHeight="1">
      <c r="A24" s="24">
        <v>10</v>
      </c>
      <c r="B24" s="25">
        <v>11</v>
      </c>
      <c r="C24" s="41" t="s">
        <v>53</v>
      </c>
      <c r="D24" s="42" t="s">
        <v>54</v>
      </c>
      <c r="E24" s="43" t="s">
        <v>40</v>
      </c>
      <c r="F24" s="40">
        <v>0</v>
      </c>
      <c r="G24" s="29" t="s">
        <v>37</v>
      </c>
      <c r="H24" s="30">
        <f>IF(Финишки!$B$4=0," ",VLOOKUP(B24,Финишки!$A$4:$B$500,2,FALSE))</f>
        <v>0.00866898148148148</v>
      </c>
      <c r="I24" s="30">
        <f t="shared" si="0"/>
        <v>0.00866898148148148</v>
      </c>
      <c r="J24" s="31"/>
      <c r="K24" s="30">
        <f>IF(Финишки!$E$4=0," ",VLOOKUP(B24,Финишки!$D$4:$E$500,2,FALSE))</f>
        <v>0.009479166666666667</v>
      </c>
      <c r="L24" s="30">
        <f t="shared" si="1"/>
        <v>0.009479166666666667</v>
      </c>
      <c r="M24" s="30">
        <f t="shared" si="2"/>
        <v>0.0008101851851851864</v>
      </c>
      <c r="N24" s="31"/>
      <c r="O24" s="30">
        <f>IF(Финишки!$H$4=0," ",VLOOKUP(B24,Финишки!$G$4:$H$500,2,FALSE))</f>
        <v>0.021863425925925925</v>
      </c>
      <c r="P24" s="30">
        <f t="shared" si="3"/>
        <v>0.021863425925925925</v>
      </c>
      <c r="Q24" s="32">
        <f t="shared" si="4"/>
        <v>0.012384259259259258</v>
      </c>
      <c r="R24" s="31"/>
      <c r="S24" s="30">
        <f>IF(Финишки!$K$4=0," ",VLOOKUP(B24,Финишки!$J$4:$K$500,2,FALSE))</f>
        <v>0.022743055555555555</v>
      </c>
      <c r="T24" s="30">
        <f t="shared" si="5"/>
        <v>0.022743055555555555</v>
      </c>
      <c r="U24" s="30">
        <f t="shared" si="6"/>
        <v>0.0008796296296296295</v>
      </c>
      <c r="V24" s="31"/>
      <c r="W24" s="33">
        <f>IF(Финишки!$M$4=0," ",VLOOKUP(B24,Финишки!$M$4:$N$500,2,FALSE))</f>
        <v>0.027442129629629632</v>
      </c>
      <c r="X24" s="33">
        <f t="shared" si="7"/>
        <v>0.027442129629629632</v>
      </c>
      <c r="Y24" s="30">
        <f t="shared" si="8"/>
        <v>0.004699074074074078</v>
      </c>
      <c r="Z24" s="31"/>
      <c r="AA24" s="34">
        <f>IF(Финишки!$M$4=0," ",VLOOKUP(B24,Финишки!$M$4:$N$500,2,FALSE))</f>
        <v>0.027442129629629632</v>
      </c>
      <c r="AB24" s="35">
        <f t="shared" si="9"/>
        <v>0.027442129629629632</v>
      </c>
      <c r="AC24" s="34">
        <f t="shared" si="10"/>
        <v>0.036111111111111115</v>
      </c>
      <c r="AD24" s="36" t="e">
        <f t="shared" si="11"/>
        <v>#VALUE!</v>
      </c>
      <c r="AE24" s="37" t="s">
        <v>38</v>
      </c>
      <c r="AF24" s="38"/>
      <c r="AG24" s="44" t="e">
        <f>MIN(AB24:AB55)</f>
        <v>#N/A</v>
      </c>
    </row>
    <row r="25" spans="1:33" s="39" customFormat="1" ht="15.75" customHeight="1">
      <c r="A25" s="24">
        <v>11</v>
      </c>
      <c r="B25" s="25">
        <v>12</v>
      </c>
      <c r="C25" s="46" t="s">
        <v>55</v>
      </c>
      <c r="D25" s="42" t="s">
        <v>51</v>
      </c>
      <c r="E25" s="43" t="s">
        <v>40</v>
      </c>
      <c r="F25" s="40">
        <v>0</v>
      </c>
      <c r="G25" s="29" t="s">
        <v>37</v>
      </c>
      <c r="H25" s="30">
        <f>IF(Финишки!$B$4=0," ",VLOOKUP(B25,Финишки!$A$4:$B$500,2,FALSE))</f>
        <v>0.009097222222222222</v>
      </c>
      <c r="I25" s="30">
        <f t="shared" si="0"/>
        <v>0.009097222222222222</v>
      </c>
      <c r="J25" s="31"/>
      <c r="K25" s="30">
        <f>IF(Финишки!$E$4=0," ",VLOOKUP(B25,Финишки!$D$4:$E$500,2,FALSE))</f>
        <v>0.009907407407407408</v>
      </c>
      <c r="L25" s="30">
        <f t="shared" si="1"/>
        <v>0.009907407407407408</v>
      </c>
      <c r="M25" s="30">
        <f t="shared" si="2"/>
        <v>0.0008101851851851864</v>
      </c>
      <c r="N25" s="31"/>
      <c r="O25" s="30">
        <f>IF(Финишки!$H$4=0," ",VLOOKUP(B25,Финишки!$G$4:$H$500,2,FALSE))</f>
        <v>0.020555555555555556</v>
      </c>
      <c r="P25" s="30">
        <f t="shared" si="3"/>
        <v>0.020555555555555556</v>
      </c>
      <c r="Q25" s="32">
        <f t="shared" si="4"/>
        <v>0.010648148148148148</v>
      </c>
      <c r="R25" s="31"/>
      <c r="S25" s="30">
        <f>IF(Финишки!$K$4=0," ",VLOOKUP(B25,Финишки!$J$4:$K$500,2,FALSE))</f>
        <v>0.020868055555555556</v>
      </c>
      <c r="T25" s="30">
        <f t="shared" si="5"/>
        <v>0.020868055555555556</v>
      </c>
      <c r="U25" s="30">
        <f t="shared" si="6"/>
        <v>0.0003125000000000003</v>
      </c>
      <c r="V25" s="31"/>
      <c r="W25" s="33">
        <f>IF(Финишки!$M$4=0," ",VLOOKUP(B25,Финишки!$M$4:$N$500,2,FALSE))</f>
        <v>0.025706018518518517</v>
      </c>
      <c r="X25" s="33">
        <f t="shared" si="7"/>
        <v>0.025706018518518517</v>
      </c>
      <c r="Y25" s="30">
        <f t="shared" si="8"/>
        <v>0.004837962962962961</v>
      </c>
      <c r="Z25" s="31"/>
      <c r="AA25" s="34">
        <f>IF(Финишки!$M$4=0," ",VLOOKUP(B25,Финишки!$M$4:$N$500,2,FALSE))</f>
        <v>0.025706018518518517</v>
      </c>
      <c r="AB25" s="35">
        <f t="shared" si="9"/>
        <v>0.025706018518518517</v>
      </c>
      <c r="AC25" s="34">
        <f t="shared" si="10"/>
        <v>0.03480324074074074</v>
      </c>
      <c r="AD25" s="36" t="e">
        <f t="shared" si="11"/>
        <v>#VALUE!</v>
      </c>
      <c r="AE25" s="37" t="s">
        <v>38</v>
      </c>
      <c r="AF25" s="38"/>
      <c r="AG25" s="3"/>
    </row>
    <row r="26" spans="1:33" s="39" customFormat="1" ht="15.75" customHeight="1">
      <c r="A26" s="24">
        <v>12</v>
      </c>
      <c r="B26" s="25">
        <v>13</v>
      </c>
      <c r="C26" s="46" t="s">
        <v>56</v>
      </c>
      <c r="D26" s="42" t="s">
        <v>51</v>
      </c>
      <c r="E26" s="43" t="s">
        <v>38</v>
      </c>
      <c r="F26" s="40">
        <v>0</v>
      </c>
      <c r="G26" s="29" t="s">
        <v>37</v>
      </c>
      <c r="H26" s="30">
        <f>IF(Финишки!$B$4=0," ",VLOOKUP(B26,Финишки!$A$4:$B$500,2,FALSE))</f>
        <v>0.00835648148148148</v>
      </c>
      <c r="I26" s="30">
        <f t="shared" si="0"/>
        <v>0.00835648148148148</v>
      </c>
      <c r="J26" s="31"/>
      <c r="K26" s="30">
        <f>IF(Финишки!$E$4=0," ",VLOOKUP(B26,Финишки!$D$4:$E$500,2,FALSE))</f>
        <v>0.009560185185185185</v>
      </c>
      <c r="L26" s="30">
        <f t="shared" si="1"/>
        <v>0.009560185185185185</v>
      </c>
      <c r="M26" s="30">
        <f t="shared" si="2"/>
        <v>0.001203703703703705</v>
      </c>
      <c r="N26" s="31"/>
      <c r="O26" s="30">
        <f>IF(Финишки!$H$4=0," ",VLOOKUP(B26,Финишки!$G$4:$H$500,2,FALSE))</f>
        <v>0.02013888888888889</v>
      </c>
      <c r="P26" s="30">
        <f t="shared" si="3"/>
        <v>0.02013888888888889</v>
      </c>
      <c r="Q26" s="32">
        <f t="shared" si="4"/>
        <v>0.010578703703703705</v>
      </c>
      <c r="R26" s="31"/>
      <c r="S26" s="30">
        <f>IF(Финишки!$K$4=0," ",VLOOKUP(B26,Финишки!$J$4:$K$500,2,FALSE))</f>
        <v>0.020833333333333332</v>
      </c>
      <c r="T26" s="30">
        <f t="shared" si="5"/>
        <v>0.020833333333333332</v>
      </c>
      <c r="U26" s="30">
        <f t="shared" si="6"/>
        <v>0.000694444444444442</v>
      </c>
      <c r="V26" s="31"/>
      <c r="W26" s="33">
        <f>IF(Финишки!$M$4=0," ",VLOOKUP(B26,Финишки!$M$4:$N$500,2,FALSE))</f>
        <v>0.025520833333333336</v>
      </c>
      <c r="X26" s="33">
        <f t="shared" si="7"/>
        <v>0.025520833333333336</v>
      </c>
      <c r="Y26" s="30">
        <f t="shared" si="8"/>
        <v>0.004687500000000004</v>
      </c>
      <c r="Z26" s="31"/>
      <c r="AA26" s="34">
        <f>IF(Финишки!$M$4=0," ",VLOOKUP(B26,Финишки!$M$4:$N$500,2,FALSE))</f>
        <v>0.025520833333333336</v>
      </c>
      <c r="AB26" s="35">
        <f t="shared" si="9"/>
        <v>0.025520833333333336</v>
      </c>
      <c r="AC26" s="34">
        <f t="shared" si="10"/>
        <v>0.03387731481481482</v>
      </c>
      <c r="AD26" s="36" t="e">
        <f t="shared" si="11"/>
        <v>#VALUE!</v>
      </c>
      <c r="AE26" s="37" t="s">
        <v>38</v>
      </c>
      <c r="AF26" s="38"/>
      <c r="AG26" s="3"/>
    </row>
    <row r="27" spans="1:33" s="39" customFormat="1" ht="15.75" customHeight="1">
      <c r="A27" s="24">
        <v>13</v>
      </c>
      <c r="B27" s="25">
        <v>18</v>
      </c>
      <c r="C27" s="41" t="s">
        <v>57</v>
      </c>
      <c r="D27" s="42" t="s">
        <v>49</v>
      </c>
      <c r="E27" s="43" t="s">
        <v>38</v>
      </c>
      <c r="F27" s="45">
        <v>0</v>
      </c>
      <c r="G27" s="29" t="s">
        <v>37</v>
      </c>
      <c r="H27" s="30" t="e">
        <f>IF(Финишки!$B$4=0," ",VLOOKUP(B27,Финишки!$A$4:$B$500,2,FALSE))</f>
        <v>#N/A</v>
      </c>
      <c r="I27" s="30" t="e">
        <f t="shared" si="0"/>
        <v>#N/A</v>
      </c>
      <c r="J27" s="31"/>
      <c r="K27" s="30" t="e">
        <f>IF(Финишки!$E$4=0," ",VLOOKUP(B27,Финишки!$D$4:$E$500,2,FALSE))</f>
        <v>#N/A</v>
      </c>
      <c r="L27" s="30" t="e">
        <f t="shared" si="1"/>
        <v>#N/A</v>
      </c>
      <c r="M27" s="30" t="e">
        <f t="shared" si="2"/>
        <v>#N/A</v>
      </c>
      <c r="N27" s="31"/>
      <c r="O27" s="30" t="e">
        <f>IF(Финишки!$H$4=0," ",VLOOKUP(B27,Финишки!$G$4:$H$500,2,FALSE))</f>
        <v>#N/A</v>
      </c>
      <c r="P27" s="30" t="e">
        <f t="shared" si="3"/>
        <v>#N/A</v>
      </c>
      <c r="Q27" s="32" t="e">
        <f t="shared" si="4"/>
        <v>#N/A</v>
      </c>
      <c r="R27" s="31"/>
      <c r="S27" s="30" t="e">
        <f>IF(Финишки!$K$4=0," ",VLOOKUP(B27,Финишки!$J$4:$K$500,2,FALSE))</f>
        <v>#N/A</v>
      </c>
      <c r="T27" s="30" t="e">
        <f t="shared" si="5"/>
        <v>#N/A</v>
      </c>
      <c r="U27" s="30" t="e">
        <f t="shared" si="6"/>
        <v>#N/A</v>
      </c>
      <c r="V27" s="31"/>
      <c r="W27" s="33" t="e">
        <f>IF(Финишки!$M$4=0," ",VLOOKUP(B27,Финишки!$M$4:$N$500,2,FALSE))</f>
        <v>#N/A</v>
      </c>
      <c r="X27" s="33" t="e">
        <f t="shared" si="7"/>
        <v>#N/A</v>
      </c>
      <c r="Y27" s="30" t="e">
        <f t="shared" si="8"/>
        <v>#N/A</v>
      </c>
      <c r="Z27" s="31"/>
      <c r="AA27" s="34" t="e">
        <f>IF(Финишки!$M$4=0," ",VLOOKUP(B27,Финишки!$M$4:$N$500,2,FALSE))</f>
        <v>#N/A</v>
      </c>
      <c r="AB27" s="35" t="e">
        <f t="shared" si="9"/>
        <v>#N/A</v>
      </c>
      <c r="AC27" s="34" t="e">
        <f t="shared" si="10"/>
        <v>#N/A</v>
      </c>
      <c r="AD27" s="36" t="e">
        <f t="shared" si="11"/>
        <v>#N/A</v>
      </c>
      <c r="AE27" s="37" t="s">
        <v>38</v>
      </c>
      <c r="AF27" s="38"/>
      <c r="AG27" s="3"/>
    </row>
    <row r="28" spans="1:33" s="39" customFormat="1" ht="15.75" customHeight="1">
      <c r="A28" s="24">
        <v>14</v>
      </c>
      <c r="B28" s="25">
        <v>19</v>
      </c>
      <c r="C28" s="41" t="s">
        <v>58</v>
      </c>
      <c r="D28" s="42" t="s">
        <v>49</v>
      </c>
      <c r="E28" s="43" t="s">
        <v>38</v>
      </c>
      <c r="F28" s="45">
        <v>0</v>
      </c>
      <c r="G28" s="29" t="s">
        <v>37</v>
      </c>
      <c r="H28" s="30" t="e">
        <f>IF(Финишки!$B$4=0," ",VLOOKUP(B28,Финишки!$A$4:$B$500,2,FALSE))</f>
        <v>#N/A</v>
      </c>
      <c r="I28" s="30" t="e">
        <f t="shared" si="0"/>
        <v>#N/A</v>
      </c>
      <c r="J28" s="31"/>
      <c r="K28" s="30" t="e">
        <f>IF(Финишки!$E$4=0," ",VLOOKUP(B28,Финишки!$D$4:$E$500,2,FALSE))</f>
        <v>#N/A</v>
      </c>
      <c r="L28" s="30" t="e">
        <f t="shared" si="1"/>
        <v>#N/A</v>
      </c>
      <c r="M28" s="30" t="e">
        <f t="shared" si="2"/>
        <v>#N/A</v>
      </c>
      <c r="N28" s="31"/>
      <c r="O28" s="30" t="e">
        <f>IF(Финишки!$H$4=0," ",VLOOKUP(B28,Финишки!$G$4:$H$500,2,FALSE))</f>
        <v>#N/A</v>
      </c>
      <c r="P28" s="30" t="e">
        <f t="shared" si="3"/>
        <v>#N/A</v>
      </c>
      <c r="Q28" s="32" t="e">
        <f t="shared" si="4"/>
        <v>#N/A</v>
      </c>
      <c r="R28" s="31"/>
      <c r="S28" s="30" t="e">
        <f>IF(Финишки!$K$4=0," ",VLOOKUP(B28,Финишки!$J$4:$K$500,2,FALSE))</f>
        <v>#N/A</v>
      </c>
      <c r="T28" s="30" t="e">
        <f t="shared" si="5"/>
        <v>#N/A</v>
      </c>
      <c r="U28" s="30" t="e">
        <f t="shared" si="6"/>
        <v>#N/A</v>
      </c>
      <c r="V28" s="31"/>
      <c r="W28" s="33" t="e">
        <f>IF(Финишки!$M$4=0," ",VLOOKUP(B28,Финишки!$M$4:$N$500,2,FALSE))</f>
        <v>#N/A</v>
      </c>
      <c r="X28" s="33" t="e">
        <f t="shared" si="7"/>
        <v>#N/A</v>
      </c>
      <c r="Y28" s="30" t="e">
        <f t="shared" si="8"/>
        <v>#N/A</v>
      </c>
      <c r="Z28" s="31"/>
      <c r="AA28" s="34" t="e">
        <f>IF(Финишки!$M$4=0," ",VLOOKUP(B28,Финишки!$M$4:$N$500,2,FALSE))</f>
        <v>#N/A</v>
      </c>
      <c r="AB28" s="35" t="e">
        <f t="shared" si="9"/>
        <v>#N/A</v>
      </c>
      <c r="AC28" s="34" t="e">
        <f t="shared" si="10"/>
        <v>#N/A</v>
      </c>
      <c r="AD28" s="36" t="e">
        <f t="shared" si="11"/>
        <v>#N/A</v>
      </c>
      <c r="AE28" s="37" t="s">
        <v>38</v>
      </c>
      <c r="AF28" s="38"/>
      <c r="AG28" s="44" t="e">
        <f>MIN(AB28:AB55)</f>
        <v>#N/A</v>
      </c>
    </row>
    <row r="29" spans="1:33" s="39" customFormat="1" ht="15.75" customHeight="1">
      <c r="A29" s="24">
        <v>15</v>
      </c>
      <c r="B29" s="25">
        <v>20</v>
      </c>
      <c r="C29" s="41" t="s">
        <v>59</v>
      </c>
      <c r="D29" s="42" t="s">
        <v>60</v>
      </c>
      <c r="E29" s="43" t="s">
        <v>38</v>
      </c>
      <c r="F29" s="45">
        <v>0</v>
      </c>
      <c r="G29" s="29" t="s">
        <v>9</v>
      </c>
      <c r="H29" s="30" t="e">
        <f>IF(Финишки!$B$4=0," ",VLOOKUP(B29,Финишки!$A$4:$B$500,2,FALSE))</f>
        <v>#N/A</v>
      </c>
      <c r="I29" s="30" t="e">
        <f t="shared" si="0"/>
        <v>#N/A</v>
      </c>
      <c r="J29" s="31"/>
      <c r="K29" s="30" t="e">
        <f>IF(Финишки!$E$4=0," ",VLOOKUP(B29,Финишки!$D$4:$E$500,2,FALSE))</f>
        <v>#N/A</v>
      </c>
      <c r="L29" s="30" t="e">
        <f t="shared" si="1"/>
        <v>#N/A</v>
      </c>
      <c r="M29" s="30" t="e">
        <f t="shared" si="2"/>
        <v>#N/A</v>
      </c>
      <c r="N29" s="31"/>
      <c r="O29" s="30" t="e">
        <f>IF(Финишки!$H$4=0," ",VLOOKUP(B29,Финишки!$G$4:$H$500,2,FALSE))</f>
        <v>#N/A</v>
      </c>
      <c r="P29" s="30" t="e">
        <f t="shared" si="3"/>
        <v>#N/A</v>
      </c>
      <c r="Q29" s="32" t="e">
        <f t="shared" si="4"/>
        <v>#N/A</v>
      </c>
      <c r="R29" s="31"/>
      <c r="S29" s="30" t="e">
        <f>IF(Финишки!$K$4=0," ",VLOOKUP(B29,Финишки!$J$4:$K$500,2,FALSE))</f>
        <v>#N/A</v>
      </c>
      <c r="T29" s="30" t="e">
        <f t="shared" si="5"/>
        <v>#N/A</v>
      </c>
      <c r="U29" s="30" t="e">
        <f t="shared" si="6"/>
        <v>#N/A</v>
      </c>
      <c r="V29" s="31"/>
      <c r="W29" s="33" t="e">
        <f>IF(Финишки!$M$4=0," ",VLOOKUP(B29,Финишки!$M$4:$N$500,2,FALSE))</f>
        <v>#N/A</v>
      </c>
      <c r="X29" s="33" t="e">
        <f t="shared" si="7"/>
        <v>#N/A</v>
      </c>
      <c r="Y29" s="30" t="e">
        <f t="shared" si="8"/>
        <v>#N/A</v>
      </c>
      <c r="Z29" s="31"/>
      <c r="AA29" s="34" t="e">
        <f>IF(Финишки!$M$4=0," ",VLOOKUP(B29,Финишки!$M$4:$N$500,2,FALSE))</f>
        <v>#N/A</v>
      </c>
      <c r="AB29" s="35" t="e">
        <f t="shared" si="9"/>
        <v>#N/A</v>
      </c>
      <c r="AC29" s="34" t="e">
        <f t="shared" si="10"/>
        <v>#N/A</v>
      </c>
      <c r="AD29" s="36" t="e">
        <f t="shared" si="11"/>
        <v>#N/A</v>
      </c>
      <c r="AE29" s="37" t="s">
        <v>38</v>
      </c>
      <c r="AF29" s="38"/>
      <c r="AG29" s="44" t="e">
        <f>MIN(AB29:AB55)</f>
        <v>#N/A</v>
      </c>
    </row>
    <row r="30" spans="1:33" s="39" customFormat="1" ht="15.75" customHeight="1">
      <c r="A30" s="24">
        <v>16</v>
      </c>
      <c r="B30" s="25">
        <v>21</v>
      </c>
      <c r="C30" s="46" t="s">
        <v>61</v>
      </c>
      <c r="D30" s="42" t="s">
        <v>60</v>
      </c>
      <c r="E30" s="43" t="s">
        <v>38</v>
      </c>
      <c r="F30" s="40"/>
      <c r="G30" s="29"/>
      <c r="H30" s="30" t="e">
        <f>IF(Финишки!$B$4=0," ",VLOOKUP(B30,Финишки!$A$4:$B$500,2,FALSE))</f>
        <v>#N/A</v>
      </c>
      <c r="I30" s="30" t="e">
        <f t="shared" si="0"/>
        <v>#N/A</v>
      </c>
      <c r="J30" s="31"/>
      <c r="K30" s="30" t="e">
        <f>IF(Финишки!$E$4=0," ",VLOOKUP(B30,Финишки!$D$4:$E$500,2,FALSE))</f>
        <v>#N/A</v>
      </c>
      <c r="L30" s="30" t="e">
        <f t="shared" si="1"/>
        <v>#N/A</v>
      </c>
      <c r="M30" s="30" t="e">
        <f t="shared" si="2"/>
        <v>#N/A</v>
      </c>
      <c r="N30" s="31"/>
      <c r="O30" s="30" t="e">
        <f>IF(Финишки!$H$4=0," ",VLOOKUP(B30,Финишки!$G$4:$H$500,2,FALSE))</f>
        <v>#N/A</v>
      </c>
      <c r="P30" s="30" t="e">
        <f t="shared" si="3"/>
        <v>#N/A</v>
      </c>
      <c r="Q30" s="32" t="e">
        <f t="shared" si="4"/>
        <v>#N/A</v>
      </c>
      <c r="R30" s="31"/>
      <c r="S30" s="30" t="e">
        <f>IF(Финишки!$K$4=0," ",VLOOKUP(B30,Финишки!$J$4:$K$500,2,FALSE))</f>
        <v>#N/A</v>
      </c>
      <c r="T30" s="30" t="e">
        <f t="shared" si="5"/>
        <v>#N/A</v>
      </c>
      <c r="U30" s="30" t="e">
        <f t="shared" si="6"/>
        <v>#N/A</v>
      </c>
      <c r="V30" s="31"/>
      <c r="W30" s="33" t="e">
        <f>IF(Финишки!$M$4=0," ",VLOOKUP(B30,Финишки!$M$4:$N$500,2,FALSE))</f>
        <v>#N/A</v>
      </c>
      <c r="X30" s="33" t="e">
        <f t="shared" si="7"/>
        <v>#N/A</v>
      </c>
      <c r="Y30" s="30" t="e">
        <f t="shared" si="8"/>
        <v>#N/A</v>
      </c>
      <c r="Z30" s="31"/>
      <c r="AA30" s="34" t="e">
        <f>IF(Финишки!$M$4=0," ",VLOOKUP(B30,Финишки!$M$4:$N$500,2,FALSE))</f>
        <v>#N/A</v>
      </c>
      <c r="AB30" s="35" t="e">
        <f t="shared" si="9"/>
        <v>#N/A</v>
      </c>
      <c r="AC30" s="34" t="e">
        <f t="shared" si="10"/>
        <v>#N/A</v>
      </c>
      <c r="AD30" s="36" t="e">
        <f t="shared" si="11"/>
        <v>#N/A</v>
      </c>
      <c r="AE30" s="37" t="s">
        <v>38</v>
      </c>
      <c r="AF30" s="38"/>
      <c r="AG30" s="3"/>
    </row>
    <row r="31" spans="1:33" s="39" customFormat="1" ht="15.75" customHeight="1">
      <c r="A31" s="24">
        <v>17</v>
      </c>
      <c r="B31" s="25">
        <v>22</v>
      </c>
      <c r="C31" s="46" t="s">
        <v>62</v>
      </c>
      <c r="D31" s="42" t="s">
        <v>60</v>
      </c>
      <c r="E31" s="43" t="s">
        <v>38</v>
      </c>
      <c r="F31" s="40"/>
      <c r="G31" s="29"/>
      <c r="H31" s="30" t="e">
        <f>IF(Финишки!$B$4=0," ",VLOOKUP(B31,Финишки!$A$4:$B$500,2,FALSE))</f>
        <v>#N/A</v>
      </c>
      <c r="I31" s="30" t="e">
        <f t="shared" si="0"/>
        <v>#N/A</v>
      </c>
      <c r="J31" s="31"/>
      <c r="K31" s="30" t="e">
        <f>IF(Финишки!$E$4=0," ",VLOOKUP(B31,Финишки!$D$4:$E$500,2,FALSE))</f>
        <v>#N/A</v>
      </c>
      <c r="L31" s="30" t="e">
        <f t="shared" si="1"/>
        <v>#N/A</v>
      </c>
      <c r="M31" s="30" t="e">
        <f t="shared" si="2"/>
        <v>#N/A</v>
      </c>
      <c r="N31" s="31"/>
      <c r="O31" s="30" t="e">
        <f>IF(Финишки!$H$4=0," ",VLOOKUP(B31,Финишки!$G$4:$H$500,2,FALSE))</f>
        <v>#N/A</v>
      </c>
      <c r="P31" s="30" t="e">
        <f t="shared" si="3"/>
        <v>#N/A</v>
      </c>
      <c r="Q31" s="32" t="e">
        <f t="shared" si="4"/>
        <v>#N/A</v>
      </c>
      <c r="R31" s="31"/>
      <c r="S31" s="30" t="e">
        <f>IF(Финишки!$K$4=0," ",VLOOKUP(B31,Финишки!$J$4:$K$500,2,FALSE))</f>
        <v>#N/A</v>
      </c>
      <c r="T31" s="30" t="e">
        <f t="shared" si="5"/>
        <v>#N/A</v>
      </c>
      <c r="U31" s="30" t="e">
        <f t="shared" si="6"/>
        <v>#N/A</v>
      </c>
      <c r="V31" s="31"/>
      <c r="W31" s="33" t="e">
        <f>IF(Финишки!$M$4=0," ",VLOOKUP(B31,Финишки!$M$4:$N$500,2,FALSE))</f>
        <v>#N/A</v>
      </c>
      <c r="X31" s="33" t="e">
        <f t="shared" si="7"/>
        <v>#N/A</v>
      </c>
      <c r="Y31" s="30" t="e">
        <f t="shared" si="8"/>
        <v>#N/A</v>
      </c>
      <c r="Z31" s="31"/>
      <c r="AA31" s="34" t="e">
        <f>IF(Финишки!$M$4=0," ",VLOOKUP(B31,Финишки!$M$4:$N$500,2,FALSE))</f>
        <v>#N/A</v>
      </c>
      <c r="AB31" s="35" t="e">
        <f t="shared" si="9"/>
        <v>#N/A</v>
      </c>
      <c r="AC31" s="34" t="e">
        <f t="shared" si="10"/>
        <v>#N/A</v>
      </c>
      <c r="AD31" s="36" t="e">
        <f t="shared" si="11"/>
        <v>#N/A</v>
      </c>
      <c r="AE31" s="37" t="s">
        <v>38</v>
      </c>
      <c r="AF31" s="38"/>
      <c r="AG31" s="3"/>
    </row>
    <row r="32" spans="1:33" s="39" customFormat="1" ht="15.75" customHeight="1" hidden="1">
      <c r="A32" s="24"/>
      <c r="B32" s="25"/>
      <c r="C32" s="47"/>
      <c r="D32" s="48"/>
      <c r="E32" s="43"/>
      <c r="F32" s="40"/>
      <c r="G32" s="49"/>
      <c r="H32" s="30" t="e">
        <f>IF(Финишки!$B$4=0," ",VLOOKUP(B32,Финишки!$A$4:$B$500,2,FALSE))</f>
        <v>#N/A</v>
      </c>
      <c r="I32" s="30" t="e">
        <f t="shared" si="0"/>
        <v>#N/A</v>
      </c>
      <c r="J32" s="31"/>
      <c r="K32" s="30" t="e">
        <f>IF(Финишки!$E$4=0," ",VLOOKUP(B32,Финишки!$D$4:$E$500,2,FALSE))</f>
        <v>#N/A</v>
      </c>
      <c r="L32" s="30" t="e">
        <f t="shared" si="1"/>
        <v>#N/A</v>
      </c>
      <c r="M32" s="30" t="e">
        <f t="shared" si="2"/>
        <v>#N/A</v>
      </c>
      <c r="N32" s="31"/>
      <c r="O32" s="30" t="e">
        <f>IF(Финишки!$H$4=0," ",VLOOKUP(B32,Финишки!$G$4:$H$500,2,FALSE))</f>
        <v>#N/A</v>
      </c>
      <c r="P32" s="30" t="e">
        <f t="shared" si="3"/>
        <v>#N/A</v>
      </c>
      <c r="Q32" s="32" t="e">
        <f t="shared" si="4"/>
        <v>#N/A</v>
      </c>
      <c r="R32" s="31"/>
      <c r="S32" s="30" t="e">
        <f>IF(Финишки!$K$4=0," ",VLOOKUP(B32,Финишки!$J$4:$K$500,2,FALSE))</f>
        <v>#N/A</v>
      </c>
      <c r="T32" s="30" t="e">
        <f t="shared" si="5"/>
        <v>#N/A</v>
      </c>
      <c r="U32" s="30" t="e">
        <f t="shared" si="6"/>
        <v>#N/A</v>
      </c>
      <c r="V32" s="31"/>
      <c r="W32" s="33" t="e">
        <f>IF(Финишки!$M$4=0," ",VLOOKUP(B32,Финишки!$M$4:$N$500,2,FALSE))</f>
        <v>#N/A</v>
      </c>
      <c r="X32" s="33" t="e">
        <f t="shared" si="7"/>
        <v>#N/A</v>
      </c>
      <c r="Y32" s="30" t="e">
        <f t="shared" si="8"/>
        <v>#N/A</v>
      </c>
      <c r="Z32" s="31"/>
      <c r="AA32" s="34" t="e">
        <f>IF(Финишки!$M$4=0," ",VLOOKUP(B32,Финишки!$M$4:$N$500,2,FALSE))</f>
        <v>#N/A</v>
      </c>
      <c r="AB32" s="35" t="e">
        <f t="shared" si="9"/>
        <v>#N/A</v>
      </c>
      <c r="AC32" s="34" t="e">
        <f t="shared" si="10"/>
        <v>#N/A</v>
      </c>
      <c r="AD32" s="36" t="e">
        <f t="shared" si="11"/>
        <v>#N/A</v>
      </c>
      <c r="AE32" s="37" t="s">
        <v>38</v>
      </c>
      <c r="AF32" s="38"/>
      <c r="AG32" s="3"/>
    </row>
    <row r="33" spans="1:33" s="39" customFormat="1" ht="15.75" customHeight="1" hidden="1">
      <c r="A33" s="24"/>
      <c r="B33" s="25"/>
      <c r="C33" s="47"/>
      <c r="D33" s="48"/>
      <c r="E33" s="43"/>
      <c r="F33" s="40"/>
      <c r="G33" s="49"/>
      <c r="H33" s="30" t="e">
        <f>IF(Финишки!$B$4=0," ",VLOOKUP(B33,Финишки!$A$4:$B$500,2,FALSE))</f>
        <v>#N/A</v>
      </c>
      <c r="I33" s="30" t="e">
        <f t="shared" si="0"/>
        <v>#N/A</v>
      </c>
      <c r="J33" s="31"/>
      <c r="K33" s="30" t="e">
        <f>IF(Финишки!$E$4=0," ",VLOOKUP(B33,Финишки!$D$4:$E$500,2,FALSE))</f>
        <v>#N/A</v>
      </c>
      <c r="L33" s="30" t="e">
        <f t="shared" si="1"/>
        <v>#N/A</v>
      </c>
      <c r="M33" s="30" t="e">
        <f t="shared" si="2"/>
        <v>#N/A</v>
      </c>
      <c r="N33" s="31"/>
      <c r="O33" s="30" t="e">
        <f>IF(Финишки!$H$4=0," ",VLOOKUP(B33,Финишки!$G$4:$H$500,2,FALSE))</f>
        <v>#N/A</v>
      </c>
      <c r="P33" s="30" t="e">
        <f t="shared" si="3"/>
        <v>#N/A</v>
      </c>
      <c r="Q33" s="32" t="e">
        <f t="shared" si="4"/>
        <v>#N/A</v>
      </c>
      <c r="R33" s="31"/>
      <c r="S33" s="30" t="e">
        <f>IF(Финишки!$K$4=0," ",VLOOKUP(B33,Финишки!$J$4:$K$500,2,FALSE))</f>
        <v>#N/A</v>
      </c>
      <c r="T33" s="30" t="e">
        <f t="shared" si="5"/>
        <v>#N/A</v>
      </c>
      <c r="U33" s="30" t="e">
        <f t="shared" si="6"/>
        <v>#N/A</v>
      </c>
      <c r="V33" s="31"/>
      <c r="W33" s="33" t="e">
        <f>IF(Финишки!$M$4=0," ",VLOOKUP(B33,Финишки!$M$4:$N$500,2,FALSE))</f>
        <v>#N/A</v>
      </c>
      <c r="X33" s="33" t="e">
        <f t="shared" si="7"/>
        <v>#N/A</v>
      </c>
      <c r="Y33" s="30" t="e">
        <f t="shared" si="8"/>
        <v>#N/A</v>
      </c>
      <c r="Z33" s="31"/>
      <c r="AA33" s="34" t="e">
        <f>IF(Финишки!$M$4=0," ",VLOOKUP(B33,Финишки!$M$4:$N$500,2,FALSE))</f>
        <v>#N/A</v>
      </c>
      <c r="AB33" s="35" t="e">
        <f t="shared" si="9"/>
        <v>#N/A</v>
      </c>
      <c r="AC33" s="34" t="e">
        <f t="shared" si="10"/>
        <v>#N/A</v>
      </c>
      <c r="AD33" s="36" t="e">
        <f t="shared" si="11"/>
        <v>#N/A</v>
      </c>
      <c r="AE33" s="37" t="s">
        <v>38</v>
      </c>
      <c r="AF33" s="38"/>
      <c r="AG33" s="3"/>
    </row>
    <row r="34" spans="1:33" s="39" customFormat="1" ht="15.75" customHeight="1" hidden="1">
      <c r="A34" s="24"/>
      <c r="B34" s="25"/>
      <c r="C34" s="50"/>
      <c r="D34" s="51"/>
      <c r="E34" s="52"/>
      <c r="F34" s="40"/>
      <c r="G34" s="49"/>
      <c r="H34" s="30" t="e">
        <f>IF(Финишки!$B$4=0," ",VLOOKUP(B34,Финишки!$A$4:$B$500,2,FALSE))</f>
        <v>#N/A</v>
      </c>
      <c r="I34" s="30" t="e">
        <f t="shared" si="0"/>
        <v>#N/A</v>
      </c>
      <c r="J34" s="31"/>
      <c r="K34" s="30" t="e">
        <f>IF(Финишки!$E$4=0," ",VLOOKUP(B34,Финишки!$D$4:$E$500,2,FALSE))</f>
        <v>#N/A</v>
      </c>
      <c r="L34" s="30" t="e">
        <f t="shared" si="1"/>
        <v>#N/A</v>
      </c>
      <c r="M34" s="30" t="e">
        <f t="shared" si="2"/>
        <v>#N/A</v>
      </c>
      <c r="N34" s="31"/>
      <c r="O34" s="30" t="e">
        <f>IF(Финишки!$H$4=0," ",VLOOKUP(B34,Финишки!$G$4:$H$500,2,FALSE))</f>
        <v>#N/A</v>
      </c>
      <c r="P34" s="30" t="e">
        <f t="shared" si="3"/>
        <v>#N/A</v>
      </c>
      <c r="Q34" s="32" t="e">
        <f t="shared" si="4"/>
        <v>#N/A</v>
      </c>
      <c r="R34" s="31"/>
      <c r="S34" s="30" t="e">
        <f>IF(Финишки!$K$4=0," ",VLOOKUP(B34,Финишки!$J$4:$K$500,2,FALSE))</f>
        <v>#N/A</v>
      </c>
      <c r="T34" s="30" t="e">
        <f t="shared" si="5"/>
        <v>#N/A</v>
      </c>
      <c r="U34" s="30" t="e">
        <f t="shared" si="6"/>
        <v>#N/A</v>
      </c>
      <c r="V34" s="31"/>
      <c r="W34" s="33" t="e">
        <f>IF(Финишки!$M$4=0," ",VLOOKUP(B34,Финишки!$M$4:$N$500,2,FALSE))</f>
        <v>#N/A</v>
      </c>
      <c r="X34" s="33" t="e">
        <f t="shared" si="7"/>
        <v>#N/A</v>
      </c>
      <c r="Y34" s="30" t="e">
        <f t="shared" si="8"/>
        <v>#N/A</v>
      </c>
      <c r="Z34" s="31"/>
      <c r="AA34" s="34" t="e">
        <f>IF(Финишки!$M$4=0," ",VLOOKUP(B34,Финишки!$M$4:$N$500,2,FALSE))</f>
        <v>#N/A</v>
      </c>
      <c r="AB34" s="35" t="e">
        <f t="shared" si="9"/>
        <v>#N/A</v>
      </c>
      <c r="AC34" s="34" t="e">
        <f t="shared" si="10"/>
        <v>#N/A</v>
      </c>
      <c r="AD34" s="36" t="e">
        <f t="shared" si="11"/>
        <v>#N/A</v>
      </c>
      <c r="AE34" s="37" t="s">
        <v>38</v>
      </c>
      <c r="AF34" s="38"/>
      <c r="AG34" s="3"/>
    </row>
    <row r="35" spans="1:33" ht="31.5" customHeight="1" hidden="1">
      <c r="A35" s="53"/>
      <c r="B35" s="54"/>
      <c r="C35" s="55"/>
      <c r="D35" s="56"/>
      <c r="E35" s="54"/>
      <c r="F35" s="57"/>
      <c r="G35" s="58"/>
      <c r="H35" s="59"/>
      <c r="I35" s="60"/>
      <c r="J35" s="61"/>
      <c r="K35" s="60"/>
      <c r="L35" s="60"/>
      <c r="M35" s="60"/>
      <c r="N35" s="61"/>
      <c r="O35" s="60"/>
      <c r="P35" s="60"/>
      <c r="Q35" s="57"/>
      <c r="R35" s="61"/>
      <c r="S35" s="60"/>
      <c r="T35" s="60"/>
      <c r="U35" s="60"/>
      <c r="V35" s="61"/>
      <c r="W35" s="62"/>
      <c r="X35" s="62"/>
      <c r="Y35" s="60"/>
      <c r="Z35" s="61"/>
      <c r="AA35" s="63"/>
      <c r="AB35" s="64"/>
      <c r="AC35" s="63"/>
      <c r="AD35" s="65"/>
      <c r="AE35" s="66"/>
      <c r="AF35" s="66"/>
      <c r="AG35" s="67"/>
    </row>
    <row r="36" spans="1:39" ht="17.25" customHeight="1" hidden="1">
      <c r="A36" s="9" t="s">
        <v>63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/>
      <c r="AM36" s="3"/>
    </row>
    <row r="37" spans="1:31" ht="12.75" hidden="1">
      <c r="A37" s="15" t="s">
        <v>64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2" ht="26.25" customHeight="1" hidden="1">
      <c r="A38" s="19" t="s">
        <v>65</v>
      </c>
      <c r="B38" s="17" t="s">
        <v>15</v>
      </c>
      <c r="C38" s="20" t="s">
        <v>16</v>
      </c>
      <c r="D38" s="20" t="s">
        <v>17</v>
      </c>
      <c r="E38" s="20" t="s">
        <v>18</v>
      </c>
      <c r="F38" s="19" t="s">
        <v>19</v>
      </c>
      <c r="G38" s="19" t="s">
        <v>66</v>
      </c>
      <c r="H38" s="19" t="s">
        <v>21</v>
      </c>
      <c r="I38" s="19" t="s">
        <v>22</v>
      </c>
      <c r="J38" s="20" t="s">
        <v>23</v>
      </c>
      <c r="K38" s="20" t="s">
        <v>24</v>
      </c>
      <c r="L38" s="21" t="s">
        <v>25</v>
      </c>
      <c r="M38" s="20" t="s">
        <v>25</v>
      </c>
      <c r="N38" s="20" t="s">
        <v>23</v>
      </c>
      <c r="O38" s="20"/>
      <c r="P38" s="20"/>
      <c r="Q38" s="19" t="s">
        <v>26</v>
      </c>
      <c r="R38" s="20" t="s">
        <v>23</v>
      </c>
      <c r="S38" s="20" t="s">
        <v>27</v>
      </c>
      <c r="T38" s="20"/>
      <c r="U38" s="20" t="s">
        <v>28</v>
      </c>
      <c r="V38" s="20" t="s">
        <v>23</v>
      </c>
      <c r="W38" s="19"/>
      <c r="X38" s="19"/>
      <c r="Y38" s="19" t="s">
        <v>29</v>
      </c>
      <c r="Z38" s="19" t="s">
        <v>23</v>
      </c>
      <c r="AA38" s="22" t="s">
        <v>30</v>
      </c>
      <c r="AB38" s="19" t="s">
        <v>30</v>
      </c>
      <c r="AC38" s="19" t="s">
        <v>31</v>
      </c>
      <c r="AD38" s="19" t="s">
        <v>32</v>
      </c>
      <c r="AE38" s="23" t="s">
        <v>33</v>
      </c>
      <c r="AF38" s="23" t="s">
        <v>34</v>
      </c>
    </row>
    <row r="39" spans="1:33" s="39" customFormat="1" ht="15.75" customHeight="1" hidden="1">
      <c r="A39" s="24"/>
      <c r="B39" s="25"/>
      <c r="C39" s="47"/>
      <c r="D39" s="48"/>
      <c r="E39" s="43"/>
      <c r="F39" s="40"/>
      <c r="G39" s="49"/>
      <c r="H39" s="30" t="e">
        <f>IF(Финишки!$B$4=0," ",VLOOKUP(B39,Финишки!$A$4:$B$500,2,FALSE))</f>
        <v>#N/A</v>
      </c>
      <c r="I39" s="30" t="e">
        <f aca="true" t="shared" si="12" ref="I39:I45">H39-F39</f>
        <v>#N/A</v>
      </c>
      <c r="J39" s="31"/>
      <c r="K39" s="30" t="e">
        <f>IF(Финишки!$E$4=0," ",VLOOKUP(B39,Финишки!$D$4:$E$500,2,FALSE))</f>
        <v>#N/A</v>
      </c>
      <c r="L39" s="30" t="e">
        <f aca="true" t="shared" si="13" ref="L39:L45">K39-F39</f>
        <v>#N/A</v>
      </c>
      <c r="M39" s="30" t="e">
        <f aca="true" t="shared" si="14" ref="M39:M45">IF(L39=" "," ",L39-I39)</f>
        <v>#N/A</v>
      </c>
      <c r="N39" s="31"/>
      <c r="O39" s="30" t="e">
        <f>IF(Финишки!$H$4=0," ",VLOOKUP(B39,Финишки!$G$4:$H$500,2,FALSE))</f>
        <v>#N/A</v>
      </c>
      <c r="P39" s="30" t="e">
        <f aca="true" t="shared" si="15" ref="P39:P45">O39-F39</f>
        <v>#N/A</v>
      </c>
      <c r="Q39" s="32" t="e">
        <f aca="true" t="shared" si="16" ref="Q39:Q45">IF(P39=" "," ",P39-L39)</f>
        <v>#N/A</v>
      </c>
      <c r="R39" s="31"/>
      <c r="S39" s="30" t="e">
        <f>IF(Финишки!$K$4=0," ",VLOOKUP(B39,Финишки!$J$4:$K$500,2,FALSE))</f>
        <v>#N/A</v>
      </c>
      <c r="T39" s="30" t="e">
        <f aca="true" t="shared" si="17" ref="T39:T45">S39-F39</f>
        <v>#N/A</v>
      </c>
      <c r="U39" s="30" t="e">
        <f aca="true" t="shared" si="18" ref="U39:U45">IF(T39=" "," ",T39-P39)</f>
        <v>#N/A</v>
      </c>
      <c r="V39" s="31"/>
      <c r="W39" s="33" t="e">
        <f>IF(Финишки!$M$4=0," ",VLOOKUP(B39,Финишки!$M$4:$N$500,2,FALSE))</f>
        <v>#N/A</v>
      </c>
      <c r="X39" s="33" t="e">
        <f aca="true" t="shared" si="19" ref="X39:X45">W39-F39</f>
        <v>#N/A</v>
      </c>
      <c r="Y39" s="30" t="e">
        <f aca="true" t="shared" si="20" ref="Y39:Y45">IF(X39=" "," ",X39-T39)</f>
        <v>#N/A</v>
      </c>
      <c r="Z39" s="31"/>
      <c r="AA39" s="34" t="e">
        <f>IF(Финишки!$M$4=0," ",VLOOKUP(B39,Финишки!$M$4:$N$500,2,FALSE))</f>
        <v>#N/A</v>
      </c>
      <c r="AB39" s="35" t="e">
        <f aca="true" t="shared" si="21" ref="AB39:AB45">AA39-F39</f>
        <v>#N/A</v>
      </c>
      <c r="AC39" s="34" t="e">
        <f aca="true" t="shared" si="22" ref="AC39:AC45">SUM(I39+AB39)</f>
        <v>#N/A</v>
      </c>
      <c r="AD39" s="36" t="e">
        <f aca="true" t="shared" si="23" ref="AD39:AD45">AB39-#REF!</f>
        <v>#N/A</v>
      </c>
      <c r="AE39" s="37" t="s">
        <v>38</v>
      </c>
      <c r="AF39" s="38"/>
      <c r="AG39" s="44" t="e">
        <f>MIN(AB39:AB45)</f>
        <v>#N/A</v>
      </c>
    </row>
    <row r="40" spans="1:33" s="39" customFormat="1" ht="15.75" customHeight="1" hidden="1">
      <c r="A40" s="24"/>
      <c r="B40" s="25"/>
      <c r="C40" s="50"/>
      <c r="D40" s="51"/>
      <c r="E40" s="52"/>
      <c r="F40" s="40"/>
      <c r="G40" s="49"/>
      <c r="H40" s="30" t="e">
        <f>IF(Финишки!$B$4=0," ",VLOOKUP(B40,Финишки!$A$4:$B$500,2,FALSE))</f>
        <v>#N/A</v>
      </c>
      <c r="I40" s="30" t="e">
        <f t="shared" si="12"/>
        <v>#N/A</v>
      </c>
      <c r="J40" s="31"/>
      <c r="K40" s="30" t="e">
        <f>IF(Финишки!$E$4=0," ",VLOOKUP(B40,Финишки!$D$4:$E$500,2,FALSE))</f>
        <v>#N/A</v>
      </c>
      <c r="L40" s="30" t="e">
        <f t="shared" si="13"/>
        <v>#N/A</v>
      </c>
      <c r="M40" s="30" t="e">
        <f t="shared" si="14"/>
        <v>#N/A</v>
      </c>
      <c r="N40" s="31"/>
      <c r="O40" s="30" t="e">
        <f>IF(Финишки!$H$4=0," ",VLOOKUP(B40,Финишки!$G$4:$H$500,2,FALSE))</f>
        <v>#N/A</v>
      </c>
      <c r="P40" s="30" t="e">
        <f t="shared" si="15"/>
        <v>#N/A</v>
      </c>
      <c r="Q40" s="32" t="e">
        <f t="shared" si="16"/>
        <v>#N/A</v>
      </c>
      <c r="R40" s="31"/>
      <c r="S40" s="30" t="e">
        <f>IF(Финишки!$K$4=0," ",VLOOKUP(B40,Финишки!$J$4:$K$500,2,FALSE))</f>
        <v>#N/A</v>
      </c>
      <c r="T40" s="30" t="e">
        <f t="shared" si="17"/>
        <v>#N/A</v>
      </c>
      <c r="U40" s="30" t="e">
        <f t="shared" si="18"/>
        <v>#N/A</v>
      </c>
      <c r="V40" s="31"/>
      <c r="W40" s="33" t="e">
        <f>IF(Финишки!$M$4=0," ",VLOOKUP(B40,Финишки!$M$4:$N$500,2,FALSE))</f>
        <v>#N/A</v>
      </c>
      <c r="X40" s="33" t="e">
        <f t="shared" si="19"/>
        <v>#N/A</v>
      </c>
      <c r="Y40" s="30" t="e">
        <f t="shared" si="20"/>
        <v>#N/A</v>
      </c>
      <c r="Z40" s="31"/>
      <c r="AA40" s="34" t="e">
        <f>IF(Финишки!$M$4=0," ",VLOOKUP(B40,Финишки!$M$4:$N$500,2,FALSE))</f>
        <v>#N/A</v>
      </c>
      <c r="AB40" s="35" t="e">
        <f t="shared" si="21"/>
        <v>#N/A</v>
      </c>
      <c r="AC40" s="34" t="e">
        <f t="shared" si="22"/>
        <v>#N/A</v>
      </c>
      <c r="AD40" s="36" t="e">
        <f t="shared" si="23"/>
        <v>#N/A</v>
      </c>
      <c r="AE40" s="37" t="s">
        <v>38</v>
      </c>
      <c r="AF40" s="38"/>
      <c r="AG40" s="3"/>
    </row>
    <row r="41" spans="1:33" s="39" customFormat="1" ht="15.75" customHeight="1" hidden="1">
      <c r="A41" s="24"/>
      <c r="B41" s="25"/>
      <c r="C41" s="47"/>
      <c r="D41" s="48"/>
      <c r="E41" s="43"/>
      <c r="F41" s="40"/>
      <c r="G41" s="49"/>
      <c r="H41" s="30" t="e">
        <f>IF(Финишки!$B$4=0," ",VLOOKUP(B41,Финишки!$A$4:$B$500,2,FALSE))</f>
        <v>#N/A</v>
      </c>
      <c r="I41" s="30" t="e">
        <f t="shared" si="12"/>
        <v>#N/A</v>
      </c>
      <c r="J41" s="31"/>
      <c r="K41" s="30" t="e">
        <f>IF(Финишки!$E$4=0," ",VLOOKUP(B41,Финишки!$D$4:$E$500,2,FALSE))</f>
        <v>#N/A</v>
      </c>
      <c r="L41" s="30" t="e">
        <f t="shared" si="13"/>
        <v>#N/A</v>
      </c>
      <c r="M41" s="30" t="e">
        <f t="shared" si="14"/>
        <v>#N/A</v>
      </c>
      <c r="N41" s="31"/>
      <c r="O41" s="30" t="e">
        <f>IF(Финишки!$H$4=0," ",VLOOKUP(B41,Финишки!$G$4:$H$500,2,FALSE))</f>
        <v>#N/A</v>
      </c>
      <c r="P41" s="30" t="e">
        <f t="shared" si="15"/>
        <v>#N/A</v>
      </c>
      <c r="Q41" s="32" t="e">
        <f t="shared" si="16"/>
        <v>#N/A</v>
      </c>
      <c r="R41" s="31"/>
      <c r="S41" s="30" t="e">
        <f>IF(Финишки!$K$4=0," ",VLOOKUP(B41,Финишки!$J$4:$K$500,2,FALSE))</f>
        <v>#N/A</v>
      </c>
      <c r="T41" s="30" t="e">
        <f t="shared" si="17"/>
        <v>#N/A</v>
      </c>
      <c r="U41" s="30" t="e">
        <f t="shared" si="18"/>
        <v>#N/A</v>
      </c>
      <c r="V41" s="31"/>
      <c r="W41" s="33" t="e">
        <f>IF(Финишки!$M$4=0," ",VLOOKUP(B41,Финишки!$M$4:$N$500,2,FALSE))</f>
        <v>#N/A</v>
      </c>
      <c r="X41" s="33" t="e">
        <f t="shared" si="19"/>
        <v>#N/A</v>
      </c>
      <c r="Y41" s="30" t="e">
        <f t="shared" si="20"/>
        <v>#N/A</v>
      </c>
      <c r="Z41" s="31"/>
      <c r="AA41" s="34" t="e">
        <f>IF(Финишки!$M$4=0," ",VLOOKUP(B41,Финишки!$M$4:$N$500,2,FALSE))</f>
        <v>#N/A</v>
      </c>
      <c r="AB41" s="35" t="e">
        <f t="shared" si="21"/>
        <v>#N/A</v>
      </c>
      <c r="AC41" s="34" t="e">
        <f t="shared" si="22"/>
        <v>#N/A</v>
      </c>
      <c r="AD41" s="36" t="e">
        <f t="shared" si="23"/>
        <v>#N/A</v>
      </c>
      <c r="AE41" s="37" t="s">
        <v>38</v>
      </c>
      <c r="AF41" s="38"/>
      <c r="AG41" s="3"/>
    </row>
    <row r="42" spans="1:33" s="39" customFormat="1" ht="15.75" customHeight="1" hidden="1">
      <c r="A42" s="24"/>
      <c r="B42" s="25"/>
      <c r="C42" s="47"/>
      <c r="D42" s="48"/>
      <c r="E42" s="43"/>
      <c r="F42" s="40"/>
      <c r="G42" s="49"/>
      <c r="H42" s="30" t="e">
        <f>IF(Финишки!$B$4=0," ",VLOOKUP(B42,Финишки!$A$4:$B$500,2,FALSE))</f>
        <v>#N/A</v>
      </c>
      <c r="I42" s="30" t="e">
        <f t="shared" si="12"/>
        <v>#N/A</v>
      </c>
      <c r="J42" s="31"/>
      <c r="K42" s="30" t="e">
        <f>IF(Финишки!$E$4=0," ",VLOOKUP(B42,Финишки!$D$4:$E$500,2,FALSE))</f>
        <v>#N/A</v>
      </c>
      <c r="L42" s="30" t="e">
        <f t="shared" si="13"/>
        <v>#N/A</v>
      </c>
      <c r="M42" s="30" t="e">
        <f t="shared" si="14"/>
        <v>#N/A</v>
      </c>
      <c r="N42" s="31"/>
      <c r="O42" s="30" t="e">
        <f>IF(Финишки!$H$4=0," ",VLOOKUP(B42,Финишки!$G$4:$H$500,2,FALSE))</f>
        <v>#N/A</v>
      </c>
      <c r="P42" s="30" t="e">
        <f t="shared" si="15"/>
        <v>#N/A</v>
      </c>
      <c r="Q42" s="32" t="e">
        <f t="shared" si="16"/>
        <v>#N/A</v>
      </c>
      <c r="R42" s="31"/>
      <c r="S42" s="30" t="e">
        <f>IF(Финишки!$K$4=0," ",VLOOKUP(B42,Финишки!$J$4:$K$500,2,FALSE))</f>
        <v>#N/A</v>
      </c>
      <c r="T42" s="30" t="e">
        <f t="shared" si="17"/>
        <v>#N/A</v>
      </c>
      <c r="U42" s="30" t="e">
        <f t="shared" si="18"/>
        <v>#N/A</v>
      </c>
      <c r="V42" s="31"/>
      <c r="W42" s="33" t="e">
        <f>IF(Финишки!$M$4=0," ",VLOOKUP(B42,Финишки!$M$4:$N$500,2,FALSE))</f>
        <v>#N/A</v>
      </c>
      <c r="X42" s="33" t="e">
        <f t="shared" si="19"/>
        <v>#N/A</v>
      </c>
      <c r="Y42" s="30" t="e">
        <f t="shared" si="20"/>
        <v>#N/A</v>
      </c>
      <c r="Z42" s="31"/>
      <c r="AA42" s="34" t="e">
        <f>IF(Финишки!$M$4=0," ",VLOOKUP(B42,Финишки!$M$4:$N$500,2,FALSE))</f>
        <v>#N/A</v>
      </c>
      <c r="AB42" s="35" t="e">
        <f t="shared" si="21"/>
        <v>#N/A</v>
      </c>
      <c r="AC42" s="34" t="e">
        <f t="shared" si="22"/>
        <v>#N/A</v>
      </c>
      <c r="AD42" s="36" t="e">
        <f t="shared" si="23"/>
        <v>#N/A</v>
      </c>
      <c r="AE42" s="37" t="s">
        <v>38</v>
      </c>
      <c r="AF42" s="38"/>
      <c r="AG42" s="3"/>
    </row>
    <row r="43" spans="1:33" s="39" customFormat="1" ht="15.75" customHeight="1" hidden="1">
      <c r="A43" s="24"/>
      <c r="B43" s="25"/>
      <c r="C43" s="50"/>
      <c r="D43" s="51"/>
      <c r="E43" s="52"/>
      <c r="F43" s="40"/>
      <c r="G43" s="49"/>
      <c r="H43" s="30" t="e">
        <f>IF(Финишки!$B$4=0," ",VLOOKUP(B43,Финишки!$A$4:$B$500,2,FALSE))</f>
        <v>#N/A</v>
      </c>
      <c r="I43" s="30" t="e">
        <f t="shared" si="12"/>
        <v>#N/A</v>
      </c>
      <c r="J43" s="31"/>
      <c r="K43" s="30" t="e">
        <f>IF(Финишки!$E$4=0," ",VLOOKUP(B43,Финишки!$D$4:$E$500,2,FALSE))</f>
        <v>#N/A</v>
      </c>
      <c r="L43" s="30" t="e">
        <f t="shared" si="13"/>
        <v>#N/A</v>
      </c>
      <c r="M43" s="30" t="e">
        <f t="shared" si="14"/>
        <v>#N/A</v>
      </c>
      <c r="N43" s="31"/>
      <c r="O43" s="30" t="e">
        <f>IF(Финишки!$H$4=0," ",VLOOKUP(B43,Финишки!$G$4:$H$500,2,FALSE))</f>
        <v>#N/A</v>
      </c>
      <c r="P43" s="30" t="e">
        <f t="shared" si="15"/>
        <v>#N/A</v>
      </c>
      <c r="Q43" s="32" t="e">
        <f t="shared" si="16"/>
        <v>#N/A</v>
      </c>
      <c r="R43" s="31"/>
      <c r="S43" s="30" t="e">
        <f>IF(Финишки!$K$4=0," ",VLOOKUP(B43,Финишки!$J$4:$K$500,2,FALSE))</f>
        <v>#N/A</v>
      </c>
      <c r="T43" s="30" t="e">
        <f t="shared" si="17"/>
        <v>#N/A</v>
      </c>
      <c r="U43" s="30" t="e">
        <f t="shared" si="18"/>
        <v>#N/A</v>
      </c>
      <c r="V43" s="31"/>
      <c r="W43" s="33" t="e">
        <f>IF(Финишки!$M$4=0," ",VLOOKUP(B43,Финишки!$M$4:$N$500,2,FALSE))</f>
        <v>#N/A</v>
      </c>
      <c r="X43" s="33" t="e">
        <f t="shared" si="19"/>
        <v>#N/A</v>
      </c>
      <c r="Y43" s="30" t="e">
        <f t="shared" si="20"/>
        <v>#N/A</v>
      </c>
      <c r="Z43" s="31"/>
      <c r="AA43" s="34" t="e">
        <f>IF(Финишки!$M$4=0," ",VLOOKUP(B43,Финишки!$M$4:$N$500,2,FALSE))</f>
        <v>#N/A</v>
      </c>
      <c r="AB43" s="35" t="e">
        <f t="shared" si="21"/>
        <v>#N/A</v>
      </c>
      <c r="AC43" s="34" t="e">
        <f t="shared" si="22"/>
        <v>#N/A</v>
      </c>
      <c r="AD43" s="36" t="e">
        <f t="shared" si="23"/>
        <v>#N/A</v>
      </c>
      <c r="AE43" s="37" t="s">
        <v>38</v>
      </c>
      <c r="AF43" s="38"/>
      <c r="AG43" s="3"/>
    </row>
    <row r="44" spans="1:33" s="39" customFormat="1" ht="15.75" customHeight="1" hidden="1">
      <c r="A44" s="24"/>
      <c r="B44" s="25"/>
      <c r="C44" s="47"/>
      <c r="D44" s="48"/>
      <c r="E44" s="43"/>
      <c r="F44" s="40"/>
      <c r="G44" s="49"/>
      <c r="H44" s="30" t="e">
        <f>IF(Финишки!$B$4=0," ",VLOOKUP(B44,Финишки!$A$4:$B$500,2,FALSE))</f>
        <v>#N/A</v>
      </c>
      <c r="I44" s="30" t="e">
        <f t="shared" si="12"/>
        <v>#N/A</v>
      </c>
      <c r="J44" s="31"/>
      <c r="K44" s="30" t="e">
        <f>IF(Финишки!$E$4=0," ",VLOOKUP(B44,Финишки!$D$4:$E$500,2,FALSE))</f>
        <v>#N/A</v>
      </c>
      <c r="L44" s="30" t="e">
        <f t="shared" si="13"/>
        <v>#N/A</v>
      </c>
      <c r="M44" s="30" t="e">
        <f t="shared" si="14"/>
        <v>#N/A</v>
      </c>
      <c r="N44" s="31"/>
      <c r="O44" s="30" t="e">
        <f>IF(Финишки!$H$4=0," ",VLOOKUP(B44,Финишки!$G$4:$H$500,2,FALSE))</f>
        <v>#N/A</v>
      </c>
      <c r="P44" s="30" t="e">
        <f t="shared" si="15"/>
        <v>#N/A</v>
      </c>
      <c r="Q44" s="32" t="e">
        <f t="shared" si="16"/>
        <v>#N/A</v>
      </c>
      <c r="R44" s="31"/>
      <c r="S44" s="30" t="e">
        <f>IF(Финишки!$K$4=0," ",VLOOKUP(B44,Финишки!$J$4:$K$500,2,FALSE))</f>
        <v>#N/A</v>
      </c>
      <c r="T44" s="30" t="e">
        <f t="shared" si="17"/>
        <v>#N/A</v>
      </c>
      <c r="U44" s="30" t="e">
        <f t="shared" si="18"/>
        <v>#N/A</v>
      </c>
      <c r="V44" s="31"/>
      <c r="W44" s="33" t="e">
        <f>IF(Финишки!$M$4=0," ",VLOOKUP(B44,Финишки!$M$4:$N$500,2,FALSE))</f>
        <v>#N/A</v>
      </c>
      <c r="X44" s="33" t="e">
        <f t="shared" si="19"/>
        <v>#N/A</v>
      </c>
      <c r="Y44" s="30" t="e">
        <f t="shared" si="20"/>
        <v>#N/A</v>
      </c>
      <c r="Z44" s="31"/>
      <c r="AA44" s="34" t="e">
        <f>IF(Финишки!$M$4=0," ",VLOOKUP(B44,Финишки!$M$4:$N$500,2,FALSE))</f>
        <v>#N/A</v>
      </c>
      <c r="AB44" s="35" t="e">
        <f t="shared" si="21"/>
        <v>#N/A</v>
      </c>
      <c r="AC44" s="34" t="e">
        <f t="shared" si="22"/>
        <v>#N/A</v>
      </c>
      <c r="AD44" s="36" t="e">
        <f t="shared" si="23"/>
        <v>#N/A</v>
      </c>
      <c r="AE44" s="37" t="s">
        <v>38</v>
      </c>
      <c r="AF44" s="38"/>
      <c r="AG44" s="44" t="e">
        <f>MIN(AB44:AB45)</f>
        <v>#N/A</v>
      </c>
    </row>
    <row r="45" spans="1:33" s="39" customFormat="1" ht="15.75" customHeight="1" hidden="1">
      <c r="A45" s="24"/>
      <c r="B45" s="25"/>
      <c r="C45" s="50"/>
      <c r="D45" s="51"/>
      <c r="E45" s="52"/>
      <c r="F45" s="40"/>
      <c r="G45" s="49"/>
      <c r="H45" s="30" t="e">
        <f>IF(Финишки!$B$4=0," ",VLOOKUP(B45,Финишки!$A$4:$B$500,2,FALSE))</f>
        <v>#N/A</v>
      </c>
      <c r="I45" s="30" t="e">
        <f t="shared" si="12"/>
        <v>#N/A</v>
      </c>
      <c r="J45" s="31"/>
      <c r="K45" s="30" t="e">
        <f>IF(Финишки!$E$4=0," ",VLOOKUP(B45,Финишки!$D$4:$E$500,2,FALSE))</f>
        <v>#N/A</v>
      </c>
      <c r="L45" s="30" t="e">
        <f t="shared" si="13"/>
        <v>#N/A</v>
      </c>
      <c r="M45" s="30" t="e">
        <f t="shared" si="14"/>
        <v>#N/A</v>
      </c>
      <c r="N45" s="31"/>
      <c r="O45" s="30" t="e">
        <f>IF(Финишки!$H$4=0," ",VLOOKUP(B45,Финишки!$G$4:$H$500,2,FALSE))</f>
        <v>#N/A</v>
      </c>
      <c r="P45" s="30" t="e">
        <f t="shared" si="15"/>
        <v>#N/A</v>
      </c>
      <c r="Q45" s="32" t="e">
        <f t="shared" si="16"/>
        <v>#N/A</v>
      </c>
      <c r="R45" s="31"/>
      <c r="S45" s="30" t="e">
        <f>IF(Финишки!$K$4=0," ",VLOOKUP(B45,Финишки!$J$4:$K$500,2,FALSE))</f>
        <v>#N/A</v>
      </c>
      <c r="T45" s="30" t="e">
        <f t="shared" si="17"/>
        <v>#N/A</v>
      </c>
      <c r="U45" s="30" t="e">
        <f t="shared" si="18"/>
        <v>#N/A</v>
      </c>
      <c r="V45" s="31"/>
      <c r="W45" s="33" t="e">
        <f>IF(Финишки!$M$4=0," ",VLOOKUP(B45,Финишки!$M$4:$N$500,2,FALSE))</f>
        <v>#N/A</v>
      </c>
      <c r="X45" s="33" t="e">
        <f t="shared" si="19"/>
        <v>#N/A</v>
      </c>
      <c r="Y45" s="30" t="e">
        <f t="shared" si="20"/>
        <v>#N/A</v>
      </c>
      <c r="Z45" s="31"/>
      <c r="AA45" s="34" t="e">
        <f>IF(Финишки!$M$4=0," ",VLOOKUP(B45,Финишки!$M$4:$N$500,2,FALSE))</f>
        <v>#N/A</v>
      </c>
      <c r="AB45" s="35" t="e">
        <f t="shared" si="21"/>
        <v>#N/A</v>
      </c>
      <c r="AC45" s="34" t="e">
        <f t="shared" si="22"/>
        <v>#N/A</v>
      </c>
      <c r="AD45" s="36" t="e">
        <f t="shared" si="23"/>
        <v>#N/A</v>
      </c>
      <c r="AE45" s="37" t="s">
        <v>38</v>
      </c>
      <c r="AF45" s="38"/>
      <c r="AG45" s="3"/>
    </row>
    <row r="46" spans="1:33" ht="21" customHeight="1">
      <c r="A46" s="53"/>
      <c r="B46" s="54"/>
      <c r="C46" s="55"/>
      <c r="D46" s="56"/>
      <c r="E46" s="54"/>
      <c r="F46" s="57"/>
      <c r="G46" s="58"/>
      <c r="H46" s="59"/>
      <c r="I46" s="60"/>
      <c r="J46" s="61"/>
      <c r="K46" s="60"/>
      <c r="L46" s="60"/>
      <c r="M46" s="60"/>
      <c r="N46" s="61"/>
      <c r="O46" s="60"/>
      <c r="P46" s="60"/>
      <c r="Q46" s="57"/>
      <c r="R46" s="61"/>
      <c r="S46" s="60"/>
      <c r="T46" s="60"/>
      <c r="U46" s="60"/>
      <c r="V46" s="61"/>
      <c r="W46" s="62"/>
      <c r="X46" s="62"/>
      <c r="Y46" s="60"/>
      <c r="Z46" s="61"/>
      <c r="AA46" s="63"/>
      <c r="AB46" s="64"/>
      <c r="AC46" s="63"/>
      <c r="AD46" s="65"/>
      <c r="AE46" s="66"/>
      <c r="AF46" s="66"/>
      <c r="AG46" s="67"/>
    </row>
    <row r="47" spans="1:39" ht="17.25" customHeight="1">
      <c r="A47" s="9" t="s">
        <v>67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/>
      <c r="AM47" s="3"/>
    </row>
    <row r="48" spans="1:31" ht="12.75">
      <c r="A48" s="15" t="s">
        <v>13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2" ht="26.25" customHeight="1">
      <c r="A49" s="17" t="s">
        <v>14</v>
      </c>
      <c r="B49" s="17" t="s">
        <v>15</v>
      </c>
      <c r="C49" s="18" t="s">
        <v>16</v>
      </c>
      <c r="D49" s="18" t="s">
        <v>17</v>
      </c>
      <c r="E49" s="18" t="s">
        <v>18</v>
      </c>
      <c r="F49" s="17" t="s">
        <v>19</v>
      </c>
      <c r="G49" s="17" t="s">
        <v>20</v>
      </c>
      <c r="H49" s="19" t="s">
        <v>21</v>
      </c>
      <c r="I49" s="19" t="s">
        <v>22</v>
      </c>
      <c r="J49" s="20" t="s">
        <v>23</v>
      </c>
      <c r="K49" s="20" t="s">
        <v>24</v>
      </c>
      <c r="L49" s="21" t="s">
        <v>25</v>
      </c>
      <c r="M49" s="20" t="s">
        <v>25</v>
      </c>
      <c r="N49" s="20" t="s">
        <v>23</v>
      </c>
      <c r="O49" s="20"/>
      <c r="P49" s="20"/>
      <c r="Q49" s="19" t="s">
        <v>26</v>
      </c>
      <c r="R49" s="20" t="s">
        <v>23</v>
      </c>
      <c r="S49" s="20" t="s">
        <v>27</v>
      </c>
      <c r="T49" s="20"/>
      <c r="U49" s="20" t="s">
        <v>28</v>
      </c>
      <c r="V49" s="20" t="s">
        <v>23</v>
      </c>
      <c r="W49" s="19"/>
      <c r="X49" s="19"/>
      <c r="Y49" s="19" t="s">
        <v>29</v>
      </c>
      <c r="Z49" s="19" t="s">
        <v>23</v>
      </c>
      <c r="AA49" s="22" t="s">
        <v>30</v>
      </c>
      <c r="AB49" s="19" t="s">
        <v>30</v>
      </c>
      <c r="AC49" s="19" t="s">
        <v>31</v>
      </c>
      <c r="AD49" s="19" t="s">
        <v>32</v>
      </c>
      <c r="AE49" s="23" t="s">
        <v>33</v>
      </c>
      <c r="AF49" s="23" t="s">
        <v>34</v>
      </c>
    </row>
    <row r="50" spans="1:33" s="39" customFormat="1" ht="15.75" customHeight="1">
      <c r="A50" s="24">
        <v>1</v>
      </c>
      <c r="B50" s="25">
        <v>14</v>
      </c>
      <c r="C50" s="46" t="s">
        <v>68</v>
      </c>
      <c r="D50" s="68">
        <v>1999</v>
      </c>
      <c r="E50" s="52" t="s">
        <v>36</v>
      </c>
      <c r="F50" s="40">
        <v>0</v>
      </c>
      <c r="G50" s="29" t="s">
        <v>37</v>
      </c>
      <c r="H50" s="30">
        <f>IF(Финишки!$B$4=0," ",VLOOKUP(B50,Финишки!$A$4:$B$500,2,FALSE))</f>
        <v>0.010208333333333333</v>
      </c>
      <c r="I50" s="30">
        <f aca="true" t="shared" si="24" ref="I50:I59">H50-F50</f>
        <v>0.010208333333333333</v>
      </c>
      <c r="J50" s="31"/>
      <c r="K50" s="30">
        <f>IF(Финишки!$E$4=0," ",VLOOKUP(B50,Финишки!$D$4:$E$500,2,FALSE))</f>
        <v>0.011249999999999998</v>
      </c>
      <c r="L50" s="30">
        <f aca="true" t="shared" si="25" ref="L50:L59">K50-F50</f>
        <v>0.011249999999999998</v>
      </c>
      <c r="M50" s="30">
        <f aca="true" t="shared" si="26" ref="M50:M59">IF(L50=" "," ",L50-I50)</f>
        <v>0.0010416666666666647</v>
      </c>
      <c r="N50" s="31"/>
      <c r="O50" s="30">
        <f>IF(Финишки!$H$4=0," ",VLOOKUP(B50,Финишки!$G$4:$H$500,2,FALSE))</f>
        <v>0.02349537037037037</v>
      </c>
      <c r="P50" s="30">
        <f aca="true" t="shared" si="27" ref="P50:P59">O50-F50</f>
        <v>0.02349537037037037</v>
      </c>
      <c r="Q50" s="32">
        <f aca="true" t="shared" si="28" ref="Q50:Q59">IF(P50=" "," ",P50-L50)</f>
        <v>0.012245370370370373</v>
      </c>
      <c r="R50" s="31"/>
      <c r="S50" s="30">
        <f>IF(Финишки!$K$4=0," ",VLOOKUP(B50,Финишки!$J$4:$K$500,2,FALSE))</f>
        <v>0.024305555555555556</v>
      </c>
      <c r="T50" s="30">
        <f aca="true" t="shared" si="29" ref="T50:T59">S50-F50</f>
        <v>0.024305555555555556</v>
      </c>
      <c r="U50" s="30">
        <f aca="true" t="shared" si="30" ref="U50:U59">IF(T50=" "," ",T50-P50)</f>
        <v>0.0008101851851851846</v>
      </c>
      <c r="V50" s="31"/>
      <c r="W50" s="33">
        <f>IF(Финишки!$M$4=0," ",VLOOKUP(B50,Финишки!$M$4:$N$500,2,FALSE))</f>
        <v>0.029675925925925925</v>
      </c>
      <c r="X50" s="33">
        <f aca="true" t="shared" si="31" ref="X50:X59">W50-F50</f>
        <v>0.029675925925925925</v>
      </c>
      <c r="Y50" s="30">
        <f aca="true" t="shared" si="32" ref="Y50:Y59">IF(X50=" "," ",X50-T50)</f>
        <v>0.005370370370370369</v>
      </c>
      <c r="Z50" s="31"/>
      <c r="AA50" s="34">
        <f>IF(Финишки!$M$4=0," ",VLOOKUP(B50,Финишки!$M$4:$N$500,2,FALSE))</f>
        <v>0.029675925925925925</v>
      </c>
      <c r="AB50" s="35">
        <f aca="true" t="shared" si="33" ref="AB50:AB59">AA50-F50</f>
        <v>0.029675925925925925</v>
      </c>
      <c r="AC50" s="34">
        <f aca="true" t="shared" si="34" ref="AC50:AC59">SUM(I50+AB50)</f>
        <v>0.03988425925925926</v>
      </c>
      <c r="AD50" s="36" t="e">
        <f aca="true" t="shared" si="35" ref="AD50:AD59">AB50-#REF!</f>
        <v>#VALUE!</v>
      </c>
      <c r="AE50" s="37" t="s">
        <v>38</v>
      </c>
      <c r="AF50" s="38"/>
      <c r="AG50" s="44" t="e">
        <f>MIN(AB50:AB54)</f>
        <v>#N/A</v>
      </c>
    </row>
    <row r="51" spans="1:33" s="39" customFormat="1" ht="15.75" customHeight="1">
      <c r="A51" s="24">
        <v>2</v>
      </c>
      <c r="B51" s="25">
        <v>15</v>
      </c>
      <c r="C51" s="46" t="s">
        <v>69</v>
      </c>
      <c r="D51" s="27">
        <v>2000</v>
      </c>
      <c r="E51" s="69" t="s">
        <v>38</v>
      </c>
      <c r="F51" s="40">
        <v>0</v>
      </c>
      <c r="G51" s="29" t="s">
        <v>37</v>
      </c>
      <c r="H51" s="30" t="e">
        <f>IF(Финишки!$B$4=0," ",VLOOKUP(B51,Финишки!$A$4:$B$500,2,FALSE))</f>
        <v>#N/A</v>
      </c>
      <c r="I51" s="30" t="e">
        <f t="shared" si="24"/>
        <v>#N/A</v>
      </c>
      <c r="J51" s="31"/>
      <c r="K51" s="30" t="e">
        <f>IF(Финишки!$E$4=0," ",VLOOKUP(B51,Финишки!$D$4:$E$500,2,FALSE))</f>
        <v>#N/A</v>
      </c>
      <c r="L51" s="30" t="e">
        <f t="shared" si="25"/>
        <v>#N/A</v>
      </c>
      <c r="M51" s="30" t="e">
        <f t="shared" si="26"/>
        <v>#N/A</v>
      </c>
      <c r="N51" s="31"/>
      <c r="O51" s="30" t="e">
        <f>IF(Финишки!$H$4=0," ",VLOOKUP(B51,Финишки!$G$4:$H$500,2,FALSE))</f>
        <v>#N/A</v>
      </c>
      <c r="P51" s="30" t="e">
        <f t="shared" si="27"/>
        <v>#N/A</v>
      </c>
      <c r="Q51" s="32" t="e">
        <f t="shared" si="28"/>
        <v>#N/A</v>
      </c>
      <c r="R51" s="31"/>
      <c r="S51" s="30" t="e">
        <f>IF(Финишки!$K$4=0," ",VLOOKUP(B51,Финишки!$J$4:$K$500,2,FALSE))</f>
        <v>#N/A</v>
      </c>
      <c r="T51" s="30" t="e">
        <f t="shared" si="29"/>
        <v>#N/A</v>
      </c>
      <c r="U51" s="30" t="e">
        <f t="shared" si="30"/>
        <v>#N/A</v>
      </c>
      <c r="V51" s="31"/>
      <c r="W51" s="33" t="e">
        <f>IF(Финишки!$M$4=0," ",VLOOKUP(B51,Финишки!$M$4:$N$500,2,FALSE))</f>
        <v>#N/A</v>
      </c>
      <c r="X51" s="33" t="e">
        <f t="shared" si="31"/>
        <v>#N/A</v>
      </c>
      <c r="Y51" s="30" t="e">
        <f t="shared" si="32"/>
        <v>#N/A</v>
      </c>
      <c r="Z51" s="31"/>
      <c r="AA51" s="34" t="e">
        <f>IF(Финишки!$M$4=0," ",VLOOKUP(B51,Финишки!$M$4:$N$500,2,FALSE))</f>
        <v>#N/A</v>
      </c>
      <c r="AB51" s="35" t="e">
        <f t="shared" si="33"/>
        <v>#N/A</v>
      </c>
      <c r="AC51" s="34" t="e">
        <f t="shared" si="34"/>
        <v>#N/A</v>
      </c>
      <c r="AD51" s="36" t="e">
        <f t="shared" si="35"/>
        <v>#N/A</v>
      </c>
      <c r="AE51" s="37" t="s">
        <v>38</v>
      </c>
      <c r="AF51" s="38"/>
      <c r="AG51" s="3"/>
    </row>
    <row r="52" spans="1:33" s="39" customFormat="1" ht="15.75" customHeight="1">
      <c r="A52" s="24">
        <v>3</v>
      </c>
      <c r="B52" s="25">
        <v>16</v>
      </c>
      <c r="C52" s="46" t="s">
        <v>70</v>
      </c>
      <c r="D52" s="68">
        <v>2002</v>
      </c>
      <c r="E52" s="52"/>
      <c r="F52" s="40"/>
      <c r="G52" s="29" t="s">
        <v>37</v>
      </c>
      <c r="H52" s="30" t="e">
        <f>IF(Финишки!$B$4=0," ",VLOOKUP(B52,Финишки!$A$4:$B$500,2,FALSE))</f>
        <v>#N/A</v>
      </c>
      <c r="I52" s="30" t="e">
        <f t="shared" si="24"/>
        <v>#N/A</v>
      </c>
      <c r="J52" s="31"/>
      <c r="K52" s="30" t="e">
        <f>IF(Финишки!$E$4=0," ",VLOOKUP(B52,Финишки!$D$4:$E$500,2,FALSE))</f>
        <v>#N/A</v>
      </c>
      <c r="L52" s="30" t="e">
        <f t="shared" si="25"/>
        <v>#N/A</v>
      </c>
      <c r="M52" s="30" t="e">
        <f t="shared" si="26"/>
        <v>#N/A</v>
      </c>
      <c r="N52" s="31"/>
      <c r="O52" s="30" t="e">
        <f>IF(Финишки!$H$4=0," ",VLOOKUP(B52,Финишки!$G$4:$H$500,2,FALSE))</f>
        <v>#N/A</v>
      </c>
      <c r="P52" s="30" t="e">
        <f t="shared" si="27"/>
        <v>#N/A</v>
      </c>
      <c r="Q52" s="32" t="e">
        <f t="shared" si="28"/>
        <v>#N/A</v>
      </c>
      <c r="R52" s="31"/>
      <c r="S52" s="30" t="e">
        <f>IF(Финишки!$K$4=0," ",VLOOKUP(B52,Финишки!$J$4:$K$500,2,FALSE))</f>
        <v>#N/A</v>
      </c>
      <c r="T52" s="30" t="e">
        <f t="shared" si="29"/>
        <v>#N/A</v>
      </c>
      <c r="U52" s="30" t="e">
        <f t="shared" si="30"/>
        <v>#N/A</v>
      </c>
      <c r="V52" s="31"/>
      <c r="W52" s="33" t="e">
        <f>IF(Финишки!$M$4=0," ",VLOOKUP(B52,Финишки!$M$4:$N$500,2,FALSE))</f>
        <v>#N/A</v>
      </c>
      <c r="X52" s="33" t="e">
        <f t="shared" si="31"/>
        <v>#N/A</v>
      </c>
      <c r="Y52" s="30" t="e">
        <f t="shared" si="32"/>
        <v>#N/A</v>
      </c>
      <c r="Z52" s="31"/>
      <c r="AA52" s="34" t="e">
        <f>IF(Финишки!$M$4=0," ",VLOOKUP(B52,Финишки!$M$4:$N$500,2,FALSE))</f>
        <v>#N/A</v>
      </c>
      <c r="AB52" s="35" t="e">
        <f t="shared" si="33"/>
        <v>#N/A</v>
      </c>
      <c r="AC52" s="34" t="e">
        <f t="shared" si="34"/>
        <v>#N/A</v>
      </c>
      <c r="AD52" s="36" t="e">
        <f t="shared" si="35"/>
        <v>#N/A</v>
      </c>
      <c r="AE52" s="37" t="s">
        <v>38</v>
      </c>
      <c r="AF52" s="38"/>
      <c r="AG52" s="3"/>
    </row>
    <row r="53" spans="1:33" s="39" customFormat="1" ht="15.75" customHeight="1">
      <c r="A53" s="24">
        <v>4</v>
      </c>
      <c r="B53" s="25">
        <v>17</v>
      </c>
      <c r="C53" s="46" t="s">
        <v>71</v>
      </c>
      <c r="D53" s="27">
        <v>1987</v>
      </c>
      <c r="E53" s="69"/>
      <c r="F53" s="40"/>
      <c r="G53" s="29" t="s">
        <v>47</v>
      </c>
      <c r="H53" s="30">
        <f>IF(Финишки!$B$4=0," ",VLOOKUP(B53,Финишки!$A$4:$B$500,2,FALSE))</f>
        <v>0.011284722222222222</v>
      </c>
      <c r="I53" s="30">
        <f t="shared" si="24"/>
        <v>0.011284722222222222</v>
      </c>
      <c r="J53" s="31"/>
      <c r="K53" s="30">
        <f>IF(Финишки!$E$4=0," ",VLOOKUP(B53,Финишки!$D$4:$E$500,2,FALSE))</f>
        <v>0.012372685185185186</v>
      </c>
      <c r="L53" s="30">
        <f t="shared" si="25"/>
        <v>0.012372685185185186</v>
      </c>
      <c r="M53" s="30">
        <f t="shared" si="26"/>
        <v>0.0010879629629629642</v>
      </c>
      <c r="N53" s="31"/>
      <c r="O53" s="30">
        <f>IF(Финишки!$H$4=0," ",VLOOKUP(B53,Финишки!$G$4:$H$500,2,FALSE))</f>
        <v>0.025706018518518517</v>
      </c>
      <c r="P53" s="30">
        <f t="shared" si="27"/>
        <v>0.025706018518518517</v>
      </c>
      <c r="Q53" s="32">
        <f t="shared" si="28"/>
        <v>0.01333333333333333</v>
      </c>
      <c r="R53" s="31"/>
      <c r="S53" s="30">
        <f>IF(Финишки!$K$4=0," ",VLOOKUP(B53,Финишки!$J$4:$K$500,2,FALSE))</f>
        <v>0.02702546296296296</v>
      </c>
      <c r="T53" s="30">
        <f t="shared" si="29"/>
        <v>0.02702546296296296</v>
      </c>
      <c r="U53" s="30">
        <f t="shared" si="30"/>
        <v>0.0013194444444444425</v>
      </c>
      <c r="V53" s="31"/>
      <c r="W53" s="33">
        <f>IF(Финишки!$M$4=0," ",VLOOKUP(B53,Финишки!$M$4:$N$500,2,FALSE))</f>
        <v>0.0332175925925926</v>
      </c>
      <c r="X53" s="33">
        <f t="shared" si="31"/>
        <v>0.0332175925925926</v>
      </c>
      <c r="Y53" s="30">
        <f t="shared" si="32"/>
        <v>0.006192129629629638</v>
      </c>
      <c r="Z53" s="31"/>
      <c r="AA53" s="34">
        <f>IF(Финишки!$M$4=0," ",VLOOKUP(B53,Финишки!$M$4:$N$500,2,FALSE))</f>
        <v>0.0332175925925926</v>
      </c>
      <c r="AB53" s="35">
        <f t="shared" si="33"/>
        <v>0.0332175925925926</v>
      </c>
      <c r="AC53" s="34">
        <f t="shared" si="34"/>
        <v>0.04450231481481482</v>
      </c>
      <c r="AD53" s="36" t="e">
        <f t="shared" si="35"/>
        <v>#VALUE!</v>
      </c>
      <c r="AE53" s="37" t="s">
        <v>38</v>
      </c>
      <c r="AF53" s="38"/>
      <c r="AG53" s="3"/>
    </row>
    <row r="54" spans="1:33" s="39" customFormat="1" ht="15.75" customHeight="1">
      <c r="A54" s="24">
        <v>5</v>
      </c>
      <c r="B54" s="25"/>
      <c r="C54" s="50"/>
      <c r="D54" s="51"/>
      <c r="E54" s="52"/>
      <c r="F54" s="40"/>
      <c r="G54" s="49"/>
      <c r="H54" s="30" t="e">
        <f>IF(Финишки!$B$4=0," ",VLOOKUP(B54,Финишки!$A$4:$B$500,2,FALSE))</f>
        <v>#N/A</v>
      </c>
      <c r="I54" s="30" t="e">
        <f t="shared" si="24"/>
        <v>#N/A</v>
      </c>
      <c r="J54" s="31"/>
      <c r="K54" s="30" t="e">
        <f>IF(Финишки!$E$4=0," ",VLOOKUP(B54,Финишки!$D$4:$E$500,2,FALSE))</f>
        <v>#N/A</v>
      </c>
      <c r="L54" s="30" t="e">
        <f t="shared" si="25"/>
        <v>#N/A</v>
      </c>
      <c r="M54" s="30" t="e">
        <f t="shared" si="26"/>
        <v>#N/A</v>
      </c>
      <c r="N54" s="31"/>
      <c r="O54" s="30" t="e">
        <f>IF(Финишки!$H$4=0," ",VLOOKUP(B54,Финишки!$G$4:$H$500,2,FALSE))</f>
        <v>#N/A</v>
      </c>
      <c r="P54" s="30" t="e">
        <f t="shared" si="27"/>
        <v>#N/A</v>
      </c>
      <c r="Q54" s="32" t="e">
        <f t="shared" si="28"/>
        <v>#N/A</v>
      </c>
      <c r="R54" s="31"/>
      <c r="S54" s="30" t="e">
        <f>IF(Финишки!$K$4=0," ",VLOOKUP(B54,Финишки!$J$4:$K$500,2,FALSE))</f>
        <v>#N/A</v>
      </c>
      <c r="T54" s="30" t="e">
        <f t="shared" si="29"/>
        <v>#N/A</v>
      </c>
      <c r="U54" s="30" t="e">
        <f t="shared" si="30"/>
        <v>#N/A</v>
      </c>
      <c r="V54" s="31"/>
      <c r="W54" s="33" t="e">
        <f>IF(Финишки!$M$4=0," ",VLOOKUP(B54,Финишки!$M$4:$N$500,2,FALSE))</f>
        <v>#N/A</v>
      </c>
      <c r="X54" s="33" t="e">
        <f t="shared" si="31"/>
        <v>#N/A</v>
      </c>
      <c r="Y54" s="30" t="e">
        <f t="shared" si="32"/>
        <v>#N/A</v>
      </c>
      <c r="Z54" s="31"/>
      <c r="AA54" s="34" t="e">
        <f>IF(Финишки!$M$4=0," ",VLOOKUP(B54,Финишки!$M$4:$N$500,2,FALSE))</f>
        <v>#N/A</v>
      </c>
      <c r="AB54" s="35" t="e">
        <f t="shared" si="33"/>
        <v>#N/A</v>
      </c>
      <c r="AC54" s="34" t="e">
        <f t="shared" si="34"/>
        <v>#N/A</v>
      </c>
      <c r="AD54" s="36" t="e">
        <f t="shared" si="35"/>
        <v>#N/A</v>
      </c>
      <c r="AE54" s="37" t="s">
        <v>38</v>
      </c>
      <c r="AF54" s="38"/>
      <c r="AG54" s="3"/>
    </row>
    <row r="55" spans="1:33" s="39" customFormat="1" ht="15.75" customHeight="1">
      <c r="A55" s="24">
        <v>6</v>
      </c>
      <c r="B55" s="25" t="s">
        <v>9</v>
      </c>
      <c r="C55" s="46"/>
      <c r="D55" s="68"/>
      <c r="E55" s="52"/>
      <c r="F55" s="40"/>
      <c r="G55" s="29"/>
      <c r="H55" s="30">
        <f>IF(Финишки!$B$4=0," ",VLOOKUP(B55,Финишки!$A$4:$B$500,2,FALSE))</f>
        <v>0.010613425925925927</v>
      </c>
      <c r="I55" s="30">
        <f t="shared" si="24"/>
        <v>0.010613425925925927</v>
      </c>
      <c r="J55" s="31"/>
      <c r="K55" s="30">
        <f>IF(Финишки!$E$4=0," ",VLOOKUP(B55,Финишки!$D$4:$E$500,2,FALSE))</f>
        <v>0.011249999999999998</v>
      </c>
      <c r="L55" s="30">
        <f t="shared" si="25"/>
        <v>0.011249999999999998</v>
      </c>
      <c r="M55" s="30">
        <f t="shared" si="26"/>
        <v>0.0006365740740740707</v>
      </c>
      <c r="N55" s="31"/>
      <c r="O55" s="30">
        <f>IF(Финишки!$H$4=0," ",VLOOKUP(B55,Финишки!$G$4:$H$500,2,FALSE))</f>
        <v>0.02309027777777778</v>
      </c>
      <c r="P55" s="30">
        <f t="shared" si="27"/>
        <v>0.02309027777777778</v>
      </c>
      <c r="Q55" s="32">
        <f t="shared" si="28"/>
        <v>0.011840277777777781</v>
      </c>
      <c r="R55" s="31"/>
      <c r="S55" s="30">
        <f>IF(Финишки!$K$4=0," ",VLOOKUP(B55,Финишки!$J$4:$K$500,2,FALSE))</f>
        <v>0.0241087962962963</v>
      </c>
      <c r="T55" s="30">
        <f t="shared" si="29"/>
        <v>0.0241087962962963</v>
      </c>
      <c r="U55" s="30">
        <f t="shared" si="30"/>
        <v>0.0010185185185185193</v>
      </c>
      <c r="V55" s="31"/>
      <c r="W55" s="33">
        <f>IF(Финишки!$M$4=0," ",VLOOKUP(B55,Финишки!$M$4:$N$500,2,FALSE))</f>
        <v>0.03462962962962963</v>
      </c>
      <c r="X55" s="33">
        <f t="shared" si="31"/>
        <v>0.03462962962962963</v>
      </c>
      <c r="Y55" s="30">
        <f t="shared" si="32"/>
        <v>0.01052083333333333</v>
      </c>
      <c r="Z55" s="31"/>
      <c r="AA55" s="34">
        <f>IF(Финишки!$M$4=0," ",VLOOKUP(B55,Финишки!$M$4:$N$500,2,FALSE))</f>
        <v>0.03462962962962963</v>
      </c>
      <c r="AB55" s="35">
        <f t="shared" si="33"/>
        <v>0.03462962962962963</v>
      </c>
      <c r="AC55" s="34">
        <f t="shared" si="34"/>
        <v>0.04524305555555556</v>
      </c>
      <c r="AD55" s="36" t="e">
        <f t="shared" si="35"/>
        <v>#VALUE!</v>
      </c>
      <c r="AE55" s="37" t="s">
        <v>38</v>
      </c>
      <c r="AF55" s="38"/>
      <c r="AG55" s="44">
        <f>MIN(AB55:AB55)</f>
        <v>0.03462962962962963</v>
      </c>
    </row>
    <row r="56" spans="1:33" s="39" customFormat="1" ht="15.75" customHeight="1" hidden="1">
      <c r="A56" s="24"/>
      <c r="B56" s="25"/>
      <c r="C56" s="47"/>
      <c r="D56" s="48"/>
      <c r="E56" s="43"/>
      <c r="F56" s="40"/>
      <c r="G56" s="49"/>
      <c r="H56" s="30" t="e">
        <f>IF(Финишки!$B$4=0," ",VLOOKUP(B56,Финишки!$A$4:$B$500,2,FALSE))</f>
        <v>#N/A</v>
      </c>
      <c r="I56" s="30" t="e">
        <f t="shared" si="24"/>
        <v>#N/A</v>
      </c>
      <c r="J56" s="31"/>
      <c r="K56" s="30" t="e">
        <f>IF(Финишки!$E$4=0," ",VLOOKUP(B56,Финишки!$D$4:$E$500,2,FALSE))</f>
        <v>#N/A</v>
      </c>
      <c r="L56" s="30" t="e">
        <f t="shared" si="25"/>
        <v>#N/A</v>
      </c>
      <c r="M56" s="30" t="e">
        <f t="shared" si="26"/>
        <v>#N/A</v>
      </c>
      <c r="N56" s="31"/>
      <c r="O56" s="30" t="e">
        <f>IF(Финишки!$H$4=0," ",VLOOKUP(B56,Финишки!$G$4:$H$500,2,FALSE))</f>
        <v>#N/A</v>
      </c>
      <c r="P56" s="30" t="e">
        <f t="shared" si="27"/>
        <v>#N/A</v>
      </c>
      <c r="Q56" s="32" t="e">
        <f t="shared" si="28"/>
        <v>#N/A</v>
      </c>
      <c r="R56" s="31"/>
      <c r="S56" s="30" t="e">
        <f>IF(Финишки!$K$4=0," ",VLOOKUP(B56,Финишки!$J$4:$K$500,2,FALSE))</f>
        <v>#N/A</v>
      </c>
      <c r="T56" s="30" t="e">
        <f t="shared" si="29"/>
        <v>#N/A</v>
      </c>
      <c r="U56" s="30" t="e">
        <f t="shared" si="30"/>
        <v>#N/A</v>
      </c>
      <c r="V56" s="31"/>
      <c r="W56" s="33" t="e">
        <f>IF(Финишки!$M$4=0," ",VLOOKUP(B56,Финишки!$M$4:$N$500,2,FALSE))</f>
        <v>#N/A</v>
      </c>
      <c r="X56" s="33" t="e">
        <f t="shared" si="31"/>
        <v>#N/A</v>
      </c>
      <c r="Y56" s="30" t="e">
        <f t="shared" si="32"/>
        <v>#N/A</v>
      </c>
      <c r="Z56" s="31"/>
      <c r="AA56" s="34" t="e">
        <f>IF(Финишки!$M$4=0," ",VLOOKUP(B56,Финишки!$M$4:$N$500,2,FALSE))</f>
        <v>#N/A</v>
      </c>
      <c r="AB56" s="35" t="e">
        <f t="shared" si="33"/>
        <v>#N/A</v>
      </c>
      <c r="AC56" s="34" t="e">
        <f t="shared" si="34"/>
        <v>#N/A</v>
      </c>
      <c r="AD56" s="36" t="e">
        <f t="shared" si="35"/>
        <v>#N/A</v>
      </c>
      <c r="AE56" s="37" t="s">
        <v>38</v>
      </c>
      <c r="AF56" s="38"/>
      <c r="AG56" s="44" t="e">
        <f>MIN(AB56:AB57)</f>
        <v>#N/A</v>
      </c>
    </row>
    <row r="57" spans="1:33" s="39" customFormat="1" ht="15.75" customHeight="1" hidden="1">
      <c r="A57" s="24"/>
      <c r="B57" s="25"/>
      <c r="C57" s="50"/>
      <c r="D57" s="51"/>
      <c r="E57" s="52"/>
      <c r="F57" s="40"/>
      <c r="G57" s="49"/>
      <c r="H57" s="30" t="e">
        <f>IF(Финишки!$B$4=0," ",VLOOKUP(B57,Финишки!$A$4:$B$500,2,FALSE))</f>
        <v>#N/A</v>
      </c>
      <c r="I57" s="30" t="e">
        <f t="shared" si="24"/>
        <v>#N/A</v>
      </c>
      <c r="J57" s="31"/>
      <c r="K57" s="30" t="e">
        <f>IF(Финишки!$E$4=0," ",VLOOKUP(B57,Финишки!$D$4:$E$500,2,FALSE))</f>
        <v>#N/A</v>
      </c>
      <c r="L57" s="30" t="e">
        <f t="shared" si="25"/>
        <v>#N/A</v>
      </c>
      <c r="M57" s="30" t="e">
        <f t="shared" si="26"/>
        <v>#N/A</v>
      </c>
      <c r="N57" s="31"/>
      <c r="O57" s="30" t="e">
        <f>IF(Финишки!$H$4=0," ",VLOOKUP(B57,Финишки!$G$4:$H$500,2,FALSE))</f>
        <v>#N/A</v>
      </c>
      <c r="P57" s="30" t="e">
        <f t="shared" si="27"/>
        <v>#N/A</v>
      </c>
      <c r="Q57" s="32" t="e">
        <f t="shared" si="28"/>
        <v>#N/A</v>
      </c>
      <c r="R57" s="31"/>
      <c r="S57" s="30" t="e">
        <f>IF(Финишки!$K$4=0," ",VLOOKUP(B57,Финишки!$J$4:$K$500,2,FALSE))</f>
        <v>#N/A</v>
      </c>
      <c r="T57" s="30" t="e">
        <f t="shared" si="29"/>
        <v>#N/A</v>
      </c>
      <c r="U57" s="30" t="e">
        <f t="shared" si="30"/>
        <v>#N/A</v>
      </c>
      <c r="V57" s="31"/>
      <c r="W57" s="33" t="e">
        <f>IF(Финишки!$M$4=0," ",VLOOKUP(B57,Финишки!$M$4:$N$500,2,FALSE))</f>
        <v>#N/A</v>
      </c>
      <c r="X57" s="33" t="e">
        <f t="shared" si="31"/>
        <v>#N/A</v>
      </c>
      <c r="Y57" s="30" t="e">
        <f t="shared" si="32"/>
        <v>#N/A</v>
      </c>
      <c r="Z57" s="31"/>
      <c r="AA57" s="34" t="e">
        <f>IF(Финишки!$M$4=0," ",VLOOKUP(B57,Финишки!$M$4:$N$500,2,FALSE))</f>
        <v>#N/A</v>
      </c>
      <c r="AB57" s="35" t="e">
        <f t="shared" si="33"/>
        <v>#N/A</v>
      </c>
      <c r="AC57" s="34" t="e">
        <f t="shared" si="34"/>
        <v>#N/A</v>
      </c>
      <c r="AD57" s="36" t="e">
        <f t="shared" si="35"/>
        <v>#N/A</v>
      </c>
      <c r="AE57" s="37" t="s">
        <v>38</v>
      </c>
      <c r="AF57" s="38"/>
      <c r="AG57" s="3"/>
    </row>
    <row r="58" spans="1:33" s="39" customFormat="1" ht="15.75" customHeight="1" hidden="1">
      <c r="A58" s="24"/>
      <c r="B58" s="25"/>
      <c r="C58" s="50"/>
      <c r="D58" s="51"/>
      <c r="E58" s="52"/>
      <c r="F58" s="40"/>
      <c r="G58" s="49"/>
      <c r="H58" s="30" t="e">
        <f>IF(Финишки!$B$4=0," ",VLOOKUP(B58,Финишки!$A$4:$B$500,2,FALSE))</f>
        <v>#N/A</v>
      </c>
      <c r="I58" s="30" t="e">
        <f t="shared" si="24"/>
        <v>#N/A</v>
      </c>
      <c r="J58" s="31"/>
      <c r="K58" s="30" t="e">
        <f>IF(Финишки!$E$4=0," ",VLOOKUP(B58,Финишки!$D$4:$E$500,2,FALSE))</f>
        <v>#N/A</v>
      </c>
      <c r="L58" s="30" t="e">
        <f t="shared" si="25"/>
        <v>#N/A</v>
      </c>
      <c r="M58" s="30" t="e">
        <f t="shared" si="26"/>
        <v>#N/A</v>
      </c>
      <c r="N58" s="31"/>
      <c r="O58" s="30" t="e">
        <f>IF(Финишки!$H$4=0," ",VLOOKUP(B58,Финишки!$G$4:$H$500,2,FALSE))</f>
        <v>#N/A</v>
      </c>
      <c r="P58" s="30" t="e">
        <f t="shared" si="27"/>
        <v>#N/A</v>
      </c>
      <c r="Q58" s="32" t="e">
        <f t="shared" si="28"/>
        <v>#N/A</v>
      </c>
      <c r="R58" s="31"/>
      <c r="S58" s="30" t="e">
        <f>IF(Финишки!$K$4=0," ",VLOOKUP(B58,Финишки!$J$4:$K$500,2,FALSE))</f>
        <v>#N/A</v>
      </c>
      <c r="T58" s="30" t="e">
        <f t="shared" si="29"/>
        <v>#N/A</v>
      </c>
      <c r="U58" s="30" t="e">
        <f t="shared" si="30"/>
        <v>#N/A</v>
      </c>
      <c r="V58" s="31"/>
      <c r="W58" s="33" t="e">
        <f>IF(Финишки!$M$4=0," ",VLOOKUP(B58,Финишки!$M$4:$N$500,2,FALSE))</f>
        <v>#N/A</v>
      </c>
      <c r="X58" s="33" t="e">
        <f t="shared" si="31"/>
        <v>#N/A</v>
      </c>
      <c r="Y58" s="30" t="e">
        <f t="shared" si="32"/>
        <v>#N/A</v>
      </c>
      <c r="Z58" s="31"/>
      <c r="AA58" s="34" t="e">
        <f>IF(Финишки!$M$4=0," ",VLOOKUP(B58,Финишки!$M$4:$N$500,2,FALSE))</f>
        <v>#N/A</v>
      </c>
      <c r="AB58" s="35" t="e">
        <f t="shared" si="33"/>
        <v>#N/A</v>
      </c>
      <c r="AC58" s="34" t="e">
        <f t="shared" si="34"/>
        <v>#N/A</v>
      </c>
      <c r="AD58" s="36" t="e">
        <f t="shared" si="35"/>
        <v>#N/A</v>
      </c>
      <c r="AE58" s="37" t="s">
        <v>38</v>
      </c>
      <c r="AF58" s="38"/>
      <c r="AG58" s="44" t="e">
        <f>MIN(AB58:AB59)</f>
        <v>#N/A</v>
      </c>
    </row>
    <row r="59" spans="1:33" s="39" customFormat="1" ht="15.75" customHeight="1" hidden="1">
      <c r="A59" s="24"/>
      <c r="B59" s="25"/>
      <c r="C59" s="47"/>
      <c r="D59" s="48"/>
      <c r="E59" s="43"/>
      <c r="F59" s="40"/>
      <c r="G59" s="49"/>
      <c r="H59" s="30" t="e">
        <f>IF(Финишки!$B$4=0," ",VLOOKUP(B59,Финишки!$A$4:$B$500,2,FALSE))</f>
        <v>#N/A</v>
      </c>
      <c r="I59" s="30" t="e">
        <f t="shared" si="24"/>
        <v>#N/A</v>
      </c>
      <c r="J59" s="31"/>
      <c r="K59" s="30" t="e">
        <f>IF(Финишки!$E$4=0," ",VLOOKUP(B59,Финишки!$D$4:$E$500,2,FALSE))</f>
        <v>#N/A</v>
      </c>
      <c r="L59" s="30" t="e">
        <f t="shared" si="25"/>
        <v>#N/A</v>
      </c>
      <c r="M59" s="30" t="e">
        <f t="shared" si="26"/>
        <v>#N/A</v>
      </c>
      <c r="N59" s="31"/>
      <c r="O59" s="30" t="e">
        <f>IF(Финишки!$H$4=0," ",VLOOKUP(B59,Финишки!$G$4:$H$500,2,FALSE))</f>
        <v>#N/A</v>
      </c>
      <c r="P59" s="30" t="e">
        <f t="shared" si="27"/>
        <v>#N/A</v>
      </c>
      <c r="Q59" s="32" t="e">
        <f t="shared" si="28"/>
        <v>#N/A</v>
      </c>
      <c r="R59" s="31"/>
      <c r="S59" s="30" t="e">
        <f>IF(Финишки!$K$4=0," ",VLOOKUP(B59,Финишки!$J$4:$K$500,2,FALSE))</f>
        <v>#N/A</v>
      </c>
      <c r="T59" s="30" t="e">
        <f t="shared" si="29"/>
        <v>#N/A</v>
      </c>
      <c r="U59" s="30" t="e">
        <f t="shared" si="30"/>
        <v>#N/A</v>
      </c>
      <c r="V59" s="31"/>
      <c r="W59" s="33" t="e">
        <f>IF(Финишки!$M$4=0," ",VLOOKUP(B59,Финишки!$M$4:$N$500,2,FALSE))</f>
        <v>#N/A</v>
      </c>
      <c r="X59" s="33" t="e">
        <f t="shared" si="31"/>
        <v>#N/A</v>
      </c>
      <c r="Y59" s="30" t="e">
        <f t="shared" si="32"/>
        <v>#N/A</v>
      </c>
      <c r="Z59" s="31"/>
      <c r="AA59" s="34" t="e">
        <f>IF(Финишки!$M$4=0," ",VLOOKUP(B59,Финишки!$M$4:$N$500,2,FALSE))</f>
        <v>#N/A</v>
      </c>
      <c r="AB59" s="35" t="e">
        <f t="shared" si="33"/>
        <v>#N/A</v>
      </c>
      <c r="AC59" s="34" t="e">
        <f t="shared" si="34"/>
        <v>#N/A</v>
      </c>
      <c r="AD59" s="36" t="e">
        <f t="shared" si="35"/>
        <v>#N/A</v>
      </c>
      <c r="AE59" s="37" t="s">
        <v>38</v>
      </c>
      <c r="AF59" s="38"/>
      <c r="AG59" s="3"/>
    </row>
    <row r="60" ht="34.5" customHeight="1"/>
    <row r="61" spans="3:9" ht="12.75">
      <c r="C61" s="15" t="s">
        <v>72</v>
      </c>
      <c r="D61" s="15" t="s">
        <v>73</v>
      </c>
      <c r="E61" s="70"/>
      <c r="F61" s="71"/>
      <c r="G61" s="15"/>
      <c r="H61" s="72"/>
      <c r="I61" s="72"/>
    </row>
    <row r="62" spans="3:9" ht="12.75">
      <c r="C62" s="70"/>
      <c r="D62" s="73"/>
      <c r="E62" s="70"/>
      <c r="F62" s="71"/>
      <c r="G62" s="73"/>
      <c r="H62" s="72"/>
      <c r="I62" s="72"/>
    </row>
    <row r="63" spans="3:9" ht="12.75">
      <c r="C63" s="15" t="s">
        <v>74</v>
      </c>
      <c r="D63" s="15" t="s">
        <v>75</v>
      </c>
      <c r="E63" s="70"/>
      <c r="F63" s="71"/>
      <c r="G63" s="15"/>
      <c r="H63" s="72"/>
      <c r="I63" s="72"/>
    </row>
  </sheetData>
  <sheetProtection selectLockedCells="1" selectUnlockedCells="1"/>
  <mergeCells count="21">
    <mergeCell ref="A1:AF1"/>
    <mergeCell ref="A2:AE2"/>
    <mergeCell ref="A3:AE3"/>
    <mergeCell ref="A4:AB4"/>
    <mergeCell ref="A5:AF5"/>
    <mergeCell ref="AG5:BL5"/>
    <mergeCell ref="BM5:CR5"/>
    <mergeCell ref="CS5:DX5"/>
    <mergeCell ref="DY5:FD5"/>
    <mergeCell ref="FE5:GJ5"/>
    <mergeCell ref="GK5:HP5"/>
    <mergeCell ref="HQ5:IV5"/>
    <mergeCell ref="A6:AE6"/>
    <mergeCell ref="A7:AE7"/>
    <mergeCell ref="A8:AE8"/>
    <mergeCell ref="A12:AF12"/>
    <mergeCell ref="A13:AE13"/>
    <mergeCell ref="A36:AF36"/>
    <mergeCell ref="A37:AE37"/>
    <mergeCell ref="A47:AF47"/>
    <mergeCell ref="A48:AE48"/>
  </mergeCells>
  <printOptions/>
  <pageMargins left="0.8" right="0" top="0.3701388888888889" bottom="0.2361111111111111" header="0.5118055555555555" footer="0.5118055555555555"/>
  <pageSetup horizontalDpi="300" verticalDpi="300" orientation="portrait" paperSize="9" scale="70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G59"/>
  <sheetViews>
    <sheetView tabSelected="1" view="pageBreakPreview" zoomScale="65" zoomScaleNormal="90" zoomScaleSheetLayoutView="65" workbookViewId="0" topLeftCell="A1">
      <selection activeCell="D19" sqref="D19"/>
    </sheetView>
  </sheetViews>
  <sheetFormatPr defaultColWidth="8.00390625" defaultRowHeight="12.75"/>
  <cols>
    <col min="1" max="1" width="6.140625" style="0" customWidth="1"/>
    <col min="2" max="2" width="7.00390625" style="1" customWidth="1"/>
    <col min="3" max="3" width="24.28125" style="0" customWidth="1"/>
    <col min="4" max="4" width="7.00390625" style="0" customWidth="1"/>
    <col min="5" max="5" width="8.7109375" style="0" customWidth="1"/>
    <col min="6" max="6" width="3.140625" style="2" hidden="1" customWidth="1"/>
    <col min="7" max="7" width="24.140625" style="0" customWidth="1"/>
    <col min="8" max="8" width="3.140625" style="0" hidden="1" customWidth="1"/>
    <col min="9" max="9" width="10.8515625" style="0" customWidth="1"/>
    <col min="10" max="10" width="5.140625" style="0" customWidth="1"/>
    <col min="11" max="11" width="0.13671875" style="0" hidden="1" customWidth="1"/>
    <col min="12" max="12" width="12.28125" style="0" hidden="1" customWidth="1"/>
    <col min="13" max="13" width="8.7109375" style="0" customWidth="1"/>
    <col min="14" max="14" width="5.140625" style="0" customWidth="1"/>
    <col min="15" max="15" width="8.421875" style="0" hidden="1" customWidth="1"/>
    <col min="16" max="16" width="8.7109375" style="0" hidden="1" customWidth="1"/>
    <col min="17" max="17" width="9.7109375" style="0" customWidth="1"/>
    <col min="18" max="18" width="4.140625" style="0" customWidth="1"/>
    <col min="19" max="19" width="0.13671875" style="0" hidden="1" customWidth="1"/>
    <col min="20" max="20" width="10.00390625" style="0" hidden="1" customWidth="1"/>
    <col min="21" max="21" width="8.00390625" style="0" customWidth="1"/>
    <col min="22" max="22" width="4.140625" style="0" customWidth="1"/>
    <col min="23" max="23" width="3.421875" style="0" hidden="1" customWidth="1"/>
    <col min="24" max="24" width="8.00390625" style="0" hidden="1" customWidth="1"/>
    <col min="25" max="25" width="10.140625" style="0" customWidth="1"/>
    <col min="26" max="26" width="4.57421875" style="0" customWidth="1"/>
    <col min="27" max="27" width="3.421875" style="0" hidden="1" customWidth="1"/>
    <col min="28" max="28" width="10.7109375" style="0" customWidth="1"/>
    <col min="29" max="29" width="11.28125" style="0" hidden="1" customWidth="1"/>
    <col min="30" max="30" width="10.28125" style="0" customWidth="1"/>
    <col min="31" max="31" width="9.7109375" style="0" customWidth="1"/>
    <col min="32" max="32" width="9.57421875" style="0" hidden="1" customWidth="1"/>
    <col min="33" max="33" width="9.00390625" style="3" hidden="1" customWidth="1"/>
    <col min="34" max="16384" width="9.00390625" style="0" customWidth="1"/>
  </cols>
  <sheetData>
    <row r="1" spans="1:32" ht="12.75" hidden="1">
      <c r="A1" s="74" t="s">
        <v>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32" ht="12.75" hidden="1">
      <c r="A2" s="5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2.75" hidden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2.75" hidden="1">
      <c r="A4" s="5" t="s">
        <v>78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2.75" hidden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1" ht="17.25" hidden="1">
      <c r="A6" s="9" t="s">
        <v>79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7.25" hidden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3.5" customHeight="1" hidden="1">
      <c r="A8" s="11" t="s">
        <v>80</v>
      </c>
      <c r="B8" s="11"/>
      <c r="C8" s="11"/>
      <c r="D8" s="12"/>
      <c r="E8" s="12"/>
      <c r="F8" s="13"/>
      <c r="G8" s="12"/>
      <c r="H8" s="12"/>
      <c r="I8" s="12"/>
      <c r="J8" s="12"/>
      <c r="K8" s="12"/>
      <c r="L8" s="12"/>
      <c r="M8" s="5"/>
      <c r="N8" s="5"/>
      <c r="O8" s="5"/>
      <c r="P8" s="5"/>
      <c r="Q8" s="5"/>
      <c r="R8" s="5"/>
      <c r="S8" s="5"/>
      <c r="T8" s="5"/>
      <c r="U8" s="15" t="s">
        <v>81</v>
      </c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2.75" hidden="1">
      <c r="A9" s="15"/>
      <c r="B9" s="15"/>
      <c r="C9" s="15"/>
      <c r="D9" s="11"/>
      <c r="E9" s="11"/>
      <c r="F9" s="13"/>
      <c r="G9" s="11"/>
      <c r="H9" s="11"/>
      <c r="I9" s="11"/>
      <c r="J9" s="12"/>
      <c r="K9" s="12"/>
      <c r="L9" s="12"/>
      <c r="M9" s="5"/>
      <c r="N9" s="5"/>
      <c r="O9" s="5"/>
      <c r="P9" s="5"/>
      <c r="Q9" s="5"/>
      <c r="R9" s="5"/>
      <c r="S9" s="5"/>
      <c r="T9" s="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13.5" hidden="1">
      <c r="A10" s="15"/>
      <c r="B10" s="15"/>
      <c r="C10" s="15"/>
      <c r="D10" s="11"/>
      <c r="E10" s="11"/>
      <c r="F10" s="5"/>
      <c r="G10" s="5"/>
      <c r="H10" s="5"/>
      <c r="I10" s="11"/>
      <c r="J10" s="11"/>
      <c r="K10" s="11"/>
      <c r="L10" s="11"/>
      <c r="M10" s="11"/>
      <c r="N10" s="75"/>
      <c r="O10" s="75"/>
      <c r="P10" s="75"/>
      <c r="Q10" s="75"/>
      <c r="R10" s="75"/>
      <c r="S10" s="76"/>
      <c r="T10" s="76"/>
      <c r="U10" s="15" t="s">
        <v>82</v>
      </c>
      <c r="V10" s="15"/>
      <c r="W10" s="15"/>
      <c r="X10" s="15"/>
      <c r="Y10" s="15"/>
      <c r="Z10" s="15"/>
      <c r="AA10" s="5"/>
      <c r="AB10" s="5"/>
      <c r="AC10" s="5"/>
      <c r="AD10" s="77" t="s">
        <v>83</v>
      </c>
      <c r="AE10" s="15"/>
    </row>
    <row r="11" spans="1:31" ht="13.5" hidden="1">
      <c r="A11" s="15"/>
      <c r="B11" s="1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76"/>
      <c r="O11" s="76"/>
      <c r="P11" s="76"/>
      <c r="Q11" s="76"/>
      <c r="R11" s="76"/>
      <c r="S11" s="76"/>
      <c r="T11" s="76"/>
      <c r="U11" s="15" t="s">
        <v>84</v>
      </c>
      <c r="V11" s="15"/>
      <c r="W11" s="15"/>
      <c r="X11" s="15"/>
      <c r="Y11" s="15"/>
      <c r="Z11" s="15"/>
      <c r="AA11" s="5"/>
      <c r="AB11" s="5"/>
      <c r="AC11" s="5"/>
      <c r="AD11" s="77" t="s">
        <v>85</v>
      </c>
      <c r="AE11" s="15"/>
    </row>
    <row r="12" spans="1:32" s="3" customFormat="1" ht="15">
      <c r="A12" s="4" t="s">
        <v>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/>
    </row>
    <row r="13" spans="1:32" s="3" customFormat="1" ht="15">
      <c r="A13" s="4" t="s">
        <v>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/>
    </row>
    <row r="14" spans="1:32" s="3" customFormat="1" ht="21">
      <c r="A14" s="7" t="s">
        <v>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/>
    </row>
    <row r="15" spans="1:32" s="3" customFormat="1" ht="15">
      <c r="A15" s="8" t="s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/>
    </row>
    <row r="16" spans="1:28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0"/>
      <c r="AB16" s="9"/>
    </row>
    <row r="17" spans="1:31" ht="13.5" customHeight="1">
      <c r="A17" s="11" t="s">
        <v>7</v>
      </c>
      <c r="B17" s="11"/>
      <c r="C17" s="11"/>
      <c r="D17" s="12"/>
      <c r="E17" s="12"/>
      <c r="F17" s="13"/>
      <c r="G17" s="12"/>
      <c r="H17" s="12"/>
      <c r="I17" s="12"/>
      <c r="J17" s="12"/>
      <c r="K17" s="12"/>
      <c r="L17" s="12"/>
      <c r="M17" s="5"/>
      <c r="N17" s="5"/>
      <c r="O17" s="5"/>
      <c r="P17" s="5"/>
      <c r="Q17" s="5"/>
      <c r="R17" s="5"/>
      <c r="S17" s="5"/>
      <c r="T17" s="5"/>
      <c r="U17" s="11"/>
      <c r="V17" s="11"/>
      <c r="W17" s="11"/>
      <c r="X17" s="11"/>
      <c r="Y17" s="11" t="s">
        <v>9</v>
      </c>
      <c r="Z17" s="66" t="s">
        <v>86</v>
      </c>
      <c r="AA17" s="66" t="s">
        <v>11</v>
      </c>
      <c r="AB17" s="66"/>
      <c r="AC17" s="66"/>
      <c r="AD17" s="66"/>
      <c r="AE17" s="66"/>
    </row>
    <row r="18" spans="1:33" ht="12.75">
      <c r="A18" s="15"/>
      <c r="B18" s="15"/>
      <c r="C18" s="15"/>
      <c r="D18" s="11"/>
      <c r="E18" s="11"/>
      <c r="F18" s="13"/>
      <c r="G18" s="11"/>
      <c r="H18" s="11"/>
      <c r="I18" s="11"/>
      <c r="J18" s="12"/>
      <c r="K18" s="12"/>
      <c r="L18" s="12"/>
      <c r="M18" s="5"/>
      <c r="N18" s="5"/>
      <c r="O18" s="5"/>
      <c r="P18" s="5"/>
      <c r="Q18" s="5"/>
      <c r="R18" s="5"/>
      <c r="S18" s="5"/>
      <c r="T18" s="5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G18" s="16"/>
    </row>
    <row r="19" spans="1:33" ht="13.5">
      <c r="A19" s="15"/>
      <c r="B19" s="15"/>
      <c r="C19" s="15"/>
      <c r="D19" s="11"/>
      <c r="E19" s="11"/>
      <c r="F19" s="5"/>
      <c r="G19" s="5"/>
      <c r="H19" s="5"/>
      <c r="I19" s="11"/>
      <c r="J19" s="11"/>
      <c r="K19" s="11"/>
      <c r="L19" s="11"/>
      <c r="M19" s="11"/>
      <c r="N19" s="75"/>
      <c r="O19" s="75"/>
      <c r="P19" s="75"/>
      <c r="Q19" s="75"/>
      <c r="R19" s="75"/>
      <c r="S19" s="76"/>
      <c r="T19" s="76"/>
      <c r="U19" s="15"/>
      <c r="V19" s="15"/>
      <c r="W19" s="15"/>
      <c r="X19" s="15"/>
      <c r="Y19" s="15" t="s">
        <v>9</v>
      </c>
      <c r="Z19" s="11" t="s">
        <v>87</v>
      </c>
      <c r="AA19" s="11"/>
      <c r="AB19" s="11"/>
      <c r="AC19" s="11"/>
      <c r="AD19" s="11"/>
      <c r="AE19" s="78" t="s">
        <v>88</v>
      </c>
      <c r="AG19" s="16"/>
    </row>
    <row r="20" spans="1:31" ht="13.5">
      <c r="A20" s="15"/>
      <c r="B20" s="1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6"/>
      <c r="O20" s="76"/>
      <c r="P20" s="76"/>
      <c r="Q20" s="76"/>
      <c r="R20" s="76"/>
      <c r="S20" s="76"/>
      <c r="T20" s="76"/>
      <c r="U20" s="15"/>
      <c r="V20" s="79"/>
      <c r="W20" s="15"/>
      <c r="X20" s="15"/>
      <c r="Z20" s="11" t="s">
        <v>89</v>
      </c>
      <c r="AA20" s="11"/>
      <c r="AB20" s="11"/>
      <c r="AC20" s="11"/>
      <c r="AD20" s="14"/>
      <c r="AE20" s="78" t="s">
        <v>90</v>
      </c>
    </row>
    <row r="21" spans="1:31" ht="17.25" customHeight="1">
      <c r="A21" s="9" t="s"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2.75">
      <c r="A22" s="15" t="s">
        <v>13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2" ht="26.25" customHeight="1">
      <c r="A23" s="19" t="s">
        <v>65</v>
      </c>
      <c r="B23" s="17" t="s">
        <v>15</v>
      </c>
      <c r="C23" s="20" t="s">
        <v>16</v>
      </c>
      <c r="D23" s="20" t="s">
        <v>17</v>
      </c>
      <c r="E23" s="20" t="s">
        <v>18</v>
      </c>
      <c r="F23" s="19" t="s">
        <v>19</v>
      </c>
      <c r="G23" s="17" t="s">
        <v>20</v>
      </c>
      <c r="H23" s="22" t="s">
        <v>22</v>
      </c>
      <c r="I23" s="19" t="s">
        <v>21</v>
      </c>
      <c r="J23" s="20" t="s">
        <v>23</v>
      </c>
      <c r="K23" s="20" t="s">
        <v>24</v>
      </c>
      <c r="L23" s="21" t="s">
        <v>25</v>
      </c>
      <c r="M23" s="20" t="s">
        <v>25</v>
      </c>
      <c r="N23" s="20" t="s">
        <v>23</v>
      </c>
      <c r="O23" s="20"/>
      <c r="P23" s="20"/>
      <c r="Q23" s="19" t="s">
        <v>29</v>
      </c>
      <c r="R23" s="20" t="s">
        <v>23</v>
      </c>
      <c r="S23" s="20" t="s">
        <v>27</v>
      </c>
      <c r="T23" s="20"/>
      <c r="U23" s="20" t="s">
        <v>28</v>
      </c>
      <c r="V23" s="20" t="s">
        <v>23</v>
      </c>
      <c r="W23" s="19"/>
      <c r="X23" s="19"/>
      <c r="Y23" s="19" t="s">
        <v>21</v>
      </c>
      <c r="Z23" s="19" t="s">
        <v>23</v>
      </c>
      <c r="AA23" s="22" t="s">
        <v>30</v>
      </c>
      <c r="AB23" s="19" t="s">
        <v>30</v>
      </c>
      <c r="AC23" s="19" t="s">
        <v>31</v>
      </c>
      <c r="AD23" s="19" t="s">
        <v>32</v>
      </c>
      <c r="AE23" s="19" t="s">
        <v>33</v>
      </c>
      <c r="AF23" s="80" t="s">
        <v>91</v>
      </c>
    </row>
    <row r="24" spans="1:33" s="39" customFormat="1" ht="15.75">
      <c r="A24" s="81">
        <v>1</v>
      </c>
      <c r="B24" s="25">
        <v>1</v>
      </c>
      <c r="C24" s="26" t="s">
        <v>35</v>
      </c>
      <c r="D24" s="27">
        <v>1998</v>
      </c>
      <c r="E24" s="27" t="s">
        <v>36</v>
      </c>
      <c r="F24" s="28">
        <v>0</v>
      </c>
      <c r="G24" s="29" t="s">
        <v>37</v>
      </c>
      <c r="H24" s="82">
        <f>IF(Финишки!$B$4=0," ",VLOOKUP(B24,Финишки!$A$4:$B$500,2,FALSE))</f>
        <v>0.007777777777777777</v>
      </c>
      <c r="I24" s="82">
        <f aca="true" t="shared" si="0" ref="I24:I40">H24-F24</f>
        <v>0.007777777777777777</v>
      </c>
      <c r="J24" s="83">
        <v>1</v>
      </c>
      <c r="K24" s="82">
        <f>IF(Финишки!$E$4=0," ",VLOOKUP(B24,Финишки!$D$4:$E$500,2,FALSE))</f>
        <v>0.008206018518518519</v>
      </c>
      <c r="L24" s="82">
        <f aca="true" t="shared" si="1" ref="L24:L40">K24-F24</f>
        <v>0.008206018518518519</v>
      </c>
      <c r="M24" s="82">
        <f aca="true" t="shared" si="2" ref="M24:M40">IF(L24=" "," ",L24-I24)</f>
        <v>0.00042824074074074205</v>
      </c>
      <c r="N24" s="83">
        <v>1</v>
      </c>
      <c r="O24" s="82">
        <f>IF(Финишки!$H$4=0," ",VLOOKUP(B24,Финишки!$G$4:$H$500,2,FALSE))</f>
        <v>0.017627314814814814</v>
      </c>
      <c r="P24" s="82">
        <f aca="true" t="shared" si="3" ref="P24:P40">O24-F24</f>
        <v>0.017627314814814814</v>
      </c>
      <c r="Q24" s="40">
        <f aca="true" t="shared" si="4" ref="Q24:Q40">IF(P24=" "," ",P24-L24)</f>
        <v>0.009421296296296296</v>
      </c>
      <c r="R24" s="83">
        <v>3</v>
      </c>
      <c r="S24" s="82">
        <f>IF(Финишки!$K$4=0," ",VLOOKUP(B24,Финишки!$J$4:$K$500,2,FALSE))</f>
        <v>0.01818287037037037</v>
      </c>
      <c r="T24" s="82">
        <f aca="true" t="shared" si="5" ref="T24:T40">S24-F24</f>
        <v>0.01818287037037037</v>
      </c>
      <c r="U24" s="82">
        <f aca="true" t="shared" si="6" ref="U24:U40">IF(T24=" "," ",T24-P24)</f>
        <v>0.0005555555555555557</v>
      </c>
      <c r="V24" s="83">
        <v>3</v>
      </c>
      <c r="W24" s="84">
        <f>IF(Финишки!$M$4=0," ",VLOOKUP(B24,Финишки!$M$4:$N$500,2,FALSE))</f>
        <v>0.022430555555555554</v>
      </c>
      <c r="X24" s="84">
        <f aca="true" t="shared" si="7" ref="X24:X40">W24-F24</f>
        <v>0.022430555555555554</v>
      </c>
      <c r="Y24" s="82">
        <f aca="true" t="shared" si="8" ref="Y24:Y40">IF(X24=" "," ",X24-T24)</f>
        <v>0.004247685185185184</v>
      </c>
      <c r="Z24" s="83">
        <v>1</v>
      </c>
      <c r="AA24" s="85">
        <f>IF(Финишки!$M$4=0," ",VLOOKUP(B24,Финишки!$M$4:$N$500,2,FALSE))</f>
        <v>0.022430555555555554</v>
      </c>
      <c r="AB24" s="85">
        <f aca="true" t="shared" si="9" ref="AB24:AB40">AA24-F24</f>
        <v>0.022430555555555554</v>
      </c>
      <c r="AC24" s="85">
        <f aca="true" t="shared" si="10" ref="AC24:AC40">SUM(I24+AB24)</f>
        <v>0.03020833333333333</v>
      </c>
      <c r="AD24" s="86">
        <v>0</v>
      </c>
      <c r="AE24" s="37" t="s">
        <v>40</v>
      </c>
      <c r="AF24" s="38"/>
      <c r="AG24" s="44" t="e">
        <f>MIN(AB24:AB40)</f>
        <v>#N/A</v>
      </c>
    </row>
    <row r="25" spans="1:33" s="39" customFormat="1" ht="15.75">
      <c r="A25" s="81">
        <v>2</v>
      </c>
      <c r="B25" s="25">
        <v>3</v>
      </c>
      <c r="C25" s="26" t="s">
        <v>39</v>
      </c>
      <c r="D25" s="27">
        <v>2002</v>
      </c>
      <c r="E25" s="27" t="s">
        <v>40</v>
      </c>
      <c r="F25" s="28">
        <v>0</v>
      </c>
      <c r="G25" s="29" t="s">
        <v>37</v>
      </c>
      <c r="H25" s="82">
        <f>IF(Финишки!$B$4=0," ",VLOOKUP(B25,Финишки!$A$4:$B$500,2,FALSE))</f>
        <v>0.00832175925925926</v>
      </c>
      <c r="I25" s="82">
        <f t="shared" si="0"/>
        <v>0.00832175925925926</v>
      </c>
      <c r="J25" s="83">
        <v>3</v>
      </c>
      <c r="K25" s="82">
        <f>IF(Финишки!$E$4=0," ",VLOOKUP(B25,Финишки!$D$4:$E$500,2,FALSE))</f>
        <v>0.008912037037037038</v>
      </c>
      <c r="L25" s="82">
        <f t="shared" si="1"/>
        <v>0.008912037037037038</v>
      </c>
      <c r="M25" s="82">
        <f t="shared" si="2"/>
        <v>0.0005902777777777781</v>
      </c>
      <c r="N25" s="83">
        <v>2</v>
      </c>
      <c r="O25" s="82">
        <f>IF(Финишки!$H$4=0," ",VLOOKUP(B25,Финишки!$G$4:$H$500,2,FALSE))</f>
        <v>0.018379629629629628</v>
      </c>
      <c r="P25" s="82">
        <f t="shared" si="3"/>
        <v>0.018379629629629628</v>
      </c>
      <c r="Q25" s="40">
        <f t="shared" si="4"/>
        <v>0.00946759259259259</v>
      </c>
      <c r="R25" s="83">
        <v>4</v>
      </c>
      <c r="S25" s="82">
        <f>IF(Финишки!$K$4=0," ",VLOOKUP(B25,Финишки!$J$4:$K$500,2,FALSE))</f>
        <v>0.01898148148148148</v>
      </c>
      <c r="T25" s="82">
        <f t="shared" si="5"/>
        <v>0.01898148148148148</v>
      </c>
      <c r="U25" s="82">
        <f t="shared" si="6"/>
        <v>0.0006018518518518534</v>
      </c>
      <c r="V25" s="83">
        <v>4</v>
      </c>
      <c r="W25" s="84">
        <f>IF(Финишки!$M$4=0," ",VLOOKUP(B25,Финишки!$M$4:$N$500,2,FALSE))</f>
        <v>0.023402777777777783</v>
      </c>
      <c r="X25" s="84">
        <f t="shared" si="7"/>
        <v>0.023402777777777783</v>
      </c>
      <c r="Y25" s="82">
        <f t="shared" si="8"/>
        <v>0.004421296296296302</v>
      </c>
      <c r="Z25" s="83">
        <v>3</v>
      </c>
      <c r="AA25" s="85">
        <f>IF(Финишки!$M$4=0," ",VLOOKUP(B25,Финишки!$M$4:$N$500,2,FALSE))</f>
        <v>0.023402777777777783</v>
      </c>
      <c r="AB25" s="85">
        <f t="shared" si="9"/>
        <v>0.023402777777777783</v>
      </c>
      <c r="AC25" s="85">
        <f t="shared" si="10"/>
        <v>0.031724537037037044</v>
      </c>
      <c r="AD25" s="86">
        <f>AB25-AB24</f>
        <v>0.0009722222222222285</v>
      </c>
      <c r="AE25" s="37" t="s">
        <v>40</v>
      </c>
      <c r="AF25" s="38"/>
      <c r="AG25" s="3"/>
    </row>
    <row r="26" spans="1:33" s="39" customFormat="1" ht="15.75">
      <c r="A26" s="81">
        <v>3</v>
      </c>
      <c r="B26" s="25">
        <v>6</v>
      </c>
      <c r="C26" s="26" t="s">
        <v>45</v>
      </c>
      <c r="D26" s="27">
        <v>2000</v>
      </c>
      <c r="E26" s="43" t="s">
        <v>9</v>
      </c>
      <c r="F26" s="28">
        <v>0</v>
      </c>
      <c r="G26" s="29" t="s">
        <v>37</v>
      </c>
      <c r="H26" s="82">
        <f>IF(Финишки!$B$4=0," ",VLOOKUP(B26,Финишки!$A$4:$B$500,2,FALSE))</f>
        <v>0.008263888888888888</v>
      </c>
      <c r="I26" s="82">
        <f t="shared" si="0"/>
        <v>0.008263888888888888</v>
      </c>
      <c r="J26" s="83">
        <v>2</v>
      </c>
      <c r="K26" s="82">
        <f>IF(Финишки!$E$4=0," ",VLOOKUP(B26,Финишки!$D$4:$E$500,2,FALSE))</f>
        <v>0.00912037037037037</v>
      </c>
      <c r="L26" s="82">
        <f t="shared" si="1"/>
        <v>0.00912037037037037</v>
      </c>
      <c r="M26" s="82">
        <f t="shared" si="2"/>
        <v>0.0008564814814814824</v>
      </c>
      <c r="N26" s="83">
        <v>10</v>
      </c>
      <c r="O26" s="82">
        <f>IF(Финишки!$H$4=0," ",VLOOKUP(B26,Финишки!$G$4:$H$500,2,FALSE))</f>
        <v>0.018379629629629628</v>
      </c>
      <c r="P26" s="82">
        <f t="shared" si="3"/>
        <v>0.018379629629629628</v>
      </c>
      <c r="Q26" s="40">
        <f t="shared" si="4"/>
        <v>0.009259259259259257</v>
      </c>
      <c r="R26" s="83">
        <v>1</v>
      </c>
      <c r="S26" s="82">
        <f>IF(Финишки!$K$4=0," ",VLOOKUP(B26,Финишки!$J$4:$K$500,2,FALSE))</f>
        <v>0.019351851851851853</v>
      </c>
      <c r="T26" s="82">
        <f t="shared" si="5"/>
        <v>0.019351851851851853</v>
      </c>
      <c r="U26" s="82">
        <f t="shared" si="6"/>
        <v>0.000972222222222225</v>
      </c>
      <c r="V26" s="83">
        <v>11</v>
      </c>
      <c r="W26" s="84">
        <f>IF(Финишки!$M$4=0," ",VLOOKUP(B26,Финишки!$M$4:$N$500,2,FALSE))</f>
        <v>0.023750000000000004</v>
      </c>
      <c r="X26" s="84">
        <f t="shared" si="7"/>
        <v>0.023750000000000004</v>
      </c>
      <c r="Y26" s="82">
        <f t="shared" si="8"/>
        <v>0.004398148148148151</v>
      </c>
      <c r="Z26" s="83">
        <v>2</v>
      </c>
      <c r="AA26" s="85">
        <f>IF(Финишки!$M$4=0," ",VLOOKUP(B26,Финишки!$M$4:$N$500,2,FALSE))</f>
        <v>0.023750000000000004</v>
      </c>
      <c r="AB26" s="85">
        <f t="shared" si="9"/>
        <v>0.023750000000000004</v>
      </c>
      <c r="AC26" s="85">
        <f t="shared" si="10"/>
        <v>0.03201388888888889</v>
      </c>
      <c r="AD26" s="86">
        <f>AB26-AB24</f>
        <v>0.0013194444444444495</v>
      </c>
      <c r="AE26" s="37" t="s">
        <v>40</v>
      </c>
      <c r="AF26" s="38"/>
      <c r="AG26" s="3"/>
    </row>
    <row r="27" spans="1:33" s="39" customFormat="1" ht="15.75">
      <c r="A27" s="81">
        <v>4</v>
      </c>
      <c r="B27" s="25">
        <v>5</v>
      </c>
      <c r="C27" s="41" t="s">
        <v>42</v>
      </c>
      <c r="D27" s="42" t="s">
        <v>43</v>
      </c>
      <c r="E27" s="43" t="s">
        <v>38</v>
      </c>
      <c r="F27" s="40">
        <v>0</v>
      </c>
      <c r="G27" s="29" t="s">
        <v>44</v>
      </c>
      <c r="H27" s="87">
        <f>IF(Финишки!$B$4=0," ",VLOOKUP(B27,Финишки!$A$4:$B$500,2,FALSE))</f>
        <v>0.00912037037037037</v>
      </c>
      <c r="I27" s="82">
        <f t="shared" si="0"/>
        <v>0.00912037037037037</v>
      </c>
      <c r="J27" s="83">
        <v>11</v>
      </c>
      <c r="K27" s="82">
        <f>IF(Финишки!$E$4=0," ",VLOOKUP(B27,Финишки!$D$4:$E$500,2,FALSE))</f>
        <v>0.009710648148148147</v>
      </c>
      <c r="L27" s="82">
        <f t="shared" si="1"/>
        <v>0.009710648148148147</v>
      </c>
      <c r="M27" s="82">
        <f t="shared" si="2"/>
        <v>0.0005902777777777764</v>
      </c>
      <c r="N27" s="83">
        <v>2</v>
      </c>
      <c r="O27" s="82">
        <f>IF(Финишки!$H$4=0," ",VLOOKUP(B27,Финишки!$G$4:$H$500,2,FALSE))</f>
        <v>0.019305555555555555</v>
      </c>
      <c r="P27" s="82">
        <f t="shared" si="3"/>
        <v>0.019305555555555555</v>
      </c>
      <c r="Q27" s="40">
        <f t="shared" si="4"/>
        <v>0.009594907407407408</v>
      </c>
      <c r="R27" s="83">
        <v>5</v>
      </c>
      <c r="S27" s="82">
        <f>IF(Финишки!$K$4=0," ",VLOOKUP(B27,Финишки!$J$4:$K$500,2,FALSE))</f>
        <v>0.01994212962962963</v>
      </c>
      <c r="T27" s="82">
        <f t="shared" si="5"/>
        <v>0.01994212962962963</v>
      </c>
      <c r="U27" s="82">
        <f t="shared" si="6"/>
        <v>0.0006365740740740741</v>
      </c>
      <c r="V27" s="83">
        <v>5</v>
      </c>
      <c r="W27" s="84">
        <f>IF(Финишки!$M$4=0," ",VLOOKUP(B27,Финишки!$M$4:$N$500,2,FALSE))</f>
        <v>0.024548611111111115</v>
      </c>
      <c r="X27" s="84">
        <f t="shared" si="7"/>
        <v>0.024548611111111115</v>
      </c>
      <c r="Y27" s="82">
        <f t="shared" si="8"/>
        <v>0.004606481481481486</v>
      </c>
      <c r="Z27" s="83">
        <v>4</v>
      </c>
      <c r="AA27" s="85">
        <f>IF(Финишки!$M$4=0," ",VLOOKUP(B27,Финишки!$M$4:$N$500,2,FALSE))</f>
        <v>0.024548611111111115</v>
      </c>
      <c r="AB27" s="85">
        <f t="shared" si="9"/>
        <v>0.024548611111111115</v>
      </c>
      <c r="AC27" s="85">
        <f t="shared" si="10"/>
        <v>0.03366898148148149</v>
      </c>
      <c r="AD27" s="86">
        <f>AB27-AB24</f>
        <v>0.0021180555555555605</v>
      </c>
      <c r="AE27" s="37" t="s">
        <v>40</v>
      </c>
      <c r="AF27" s="38"/>
      <c r="AG27" s="3"/>
    </row>
    <row r="28" spans="1:33" s="39" customFormat="1" ht="15.75">
      <c r="A28" s="81">
        <v>5</v>
      </c>
      <c r="B28" s="25">
        <v>4</v>
      </c>
      <c r="C28" s="26" t="s">
        <v>41</v>
      </c>
      <c r="D28" s="27">
        <v>2000</v>
      </c>
      <c r="E28" s="27" t="s">
        <v>40</v>
      </c>
      <c r="F28" s="40">
        <v>0</v>
      </c>
      <c r="G28" s="29" t="s">
        <v>37</v>
      </c>
      <c r="H28" s="82">
        <f>IF(Финишки!$B$4=0," ",VLOOKUP(B28,Финишки!$A$4:$B$500,2,FALSE))</f>
        <v>0.009027777777777779</v>
      </c>
      <c r="I28" s="82">
        <f t="shared" si="0"/>
        <v>0.009027777777777779</v>
      </c>
      <c r="J28" s="83">
        <v>7</v>
      </c>
      <c r="K28" s="82">
        <f>IF(Финишки!$E$4=0," ",VLOOKUP(B28,Финишки!$D$4:$E$500,2,FALSE))</f>
        <v>0.009837962962962963</v>
      </c>
      <c r="L28" s="82">
        <f t="shared" si="1"/>
        <v>0.009837962962962963</v>
      </c>
      <c r="M28" s="82">
        <f t="shared" si="2"/>
        <v>0.0008101851851851846</v>
      </c>
      <c r="N28" s="83">
        <v>6</v>
      </c>
      <c r="O28" s="82">
        <f>IF(Финишки!$H$4=0," ",VLOOKUP(B28,Финишки!$G$4:$H$500,2,FALSE))</f>
        <v>0.019247685185185184</v>
      </c>
      <c r="P28" s="82">
        <f t="shared" si="3"/>
        <v>0.019247685185185184</v>
      </c>
      <c r="Q28" s="40">
        <f t="shared" si="4"/>
        <v>0.00940972222222222</v>
      </c>
      <c r="R28" s="83">
        <v>2</v>
      </c>
      <c r="S28" s="82">
        <f>IF(Финишки!$K$4=0," ",VLOOKUP(B28,Финишки!$J$4:$K$500,2,FALSE))</f>
        <v>0.019502314814814816</v>
      </c>
      <c r="T28" s="82">
        <f t="shared" si="5"/>
        <v>0.019502314814814816</v>
      </c>
      <c r="U28" s="82">
        <f t="shared" si="6"/>
        <v>0.0002546296296296324</v>
      </c>
      <c r="V28" s="83">
        <v>1</v>
      </c>
      <c r="W28" s="84">
        <f>IF(Финишки!$M$4=0," ",VLOOKUP(B28,Финишки!$M$4:$N$500,2,FALSE))</f>
        <v>0.024999999999999998</v>
      </c>
      <c r="X28" s="84">
        <f t="shared" si="7"/>
        <v>0.024999999999999998</v>
      </c>
      <c r="Y28" s="82">
        <f t="shared" si="8"/>
        <v>0.005497685185185182</v>
      </c>
      <c r="Z28" s="83">
        <v>10</v>
      </c>
      <c r="AA28" s="85">
        <f>IF(Финишки!$M$4=0," ",VLOOKUP(B28,Финишки!$M$4:$N$500,2,FALSE))</f>
        <v>0.024999999999999998</v>
      </c>
      <c r="AB28" s="85">
        <f t="shared" si="9"/>
        <v>0.024999999999999998</v>
      </c>
      <c r="AC28" s="85">
        <f t="shared" si="10"/>
        <v>0.034027777777777775</v>
      </c>
      <c r="AD28" s="86">
        <f>AB28-AB24</f>
        <v>0.0025694444444444436</v>
      </c>
      <c r="AE28" s="37" t="s">
        <v>40</v>
      </c>
      <c r="AF28" s="38"/>
      <c r="AG28" s="3"/>
    </row>
    <row r="29" spans="1:33" s="39" customFormat="1" ht="15.75">
      <c r="A29" s="81">
        <v>6</v>
      </c>
      <c r="B29" s="25">
        <v>8</v>
      </c>
      <c r="C29" s="41" t="s">
        <v>48</v>
      </c>
      <c r="D29" s="42" t="s">
        <v>49</v>
      </c>
      <c r="E29" s="43" t="s">
        <v>38</v>
      </c>
      <c r="F29" s="40">
        <v>0</v>
      </c>
      <c r="G29" s="29" t="s">
        <v>37</v>
      </c>
      <c r="H29" s="82">
        <f>IF(Финишки!$B$4=0," ",VLOOKUP(B29,Финишки!$A$4:$B$500,2,FALSE))</f>
        <v>0.00849537037037037</v>
      </c>
      <c r="I29" s="82">
        <f t="shared" si="0"/>
        <v>0.00849537037037037</v>
      </c>
      <c r="J29" s="83">
        <v>5</v>
      </c>
      <c r="K29" s="82">
        <f>IF(Финишки!$E$4=0," ",VLOOKUP(B29,Финишки!$D$4:$E$500,2,FALSE))</f>
        <v>0.009247685185185185</v>
      </c>
      <c r="L29" s="82">
        <f t="shared" si="1"/>
        <v>0.009247685185185185</v>
      </c>
      <c r="M29" s="82">
        <f t="shared" si="2"/>
        <v>0.000752314814814815</v>
      </c>
      <c r="N29" s="83">
        <v>5</v>
      </c>
      <c r="O29" s="82">
        <f>IF(Финишки!$H$4=0," ",VLOOKUP(B29,Финишки!$G$4:$H$500,2,FALSE))</f>
        <v>0.019664351851851853</v>
      </c>
      <c r="P29" s="82">
        <f t="shared" si="3"/>
        <v>0.019664351851851853</v>
      </c>
      <c r="Q29" s="40">
        <f t="shared" si="4"/>
        <v>0.010416666666666668</v>
      </c>
      <c r="R29" s="83">
        <v>6</v>
      </c>
      <c r="S29" s="82">
        <f>IF(Финишки!$K$4=0," ",VLOOKUP(B29,Финишки!$J$4:$K$500,2,FALSE))</f>
        <v>0.020358796296296295</v>
      </c>
      <c r="T29" s="82">
        <f t="shared" si="5"/>
        <v>0.020358796296296295</v>
      </c>
      <c r="U29" s="82">
        <f t="shared" si="6"/>
        <v>0.000694444444444442</v>
      </c>
      <c r="V29" s="83">
        <v>6</v>
      </c>
      <c r="W29" s="84">
        <f>IF(Финишки!$M$4=0," ",VLOOKUP(B29,Финишки!$M$4:$N$500,2,FALSE))</f>
        <v>0.02508101851851852</v>
      </c>
      <c r="X29" s="84">
        <f t="shared" si="7"/>
        <v>0.02508101851851852</v>
      </c>
      <c r="Y29" s="82">
        <f t="shared" si="8"/>
        <v>0.004722222222222225</v>
      </c>
      <c r="Z29" s="83">
        <v>7</v>
      </c>
      <c r="AA29" s="85">
        <f>IF(Финишки!$M$4=0," ",VLOOKUP(B29,Финишки!$M$4:$N$500,2,FALSE))</f>
        <v>0.02508101851851852</v>
      </c>
      <c r="AB29" s="85">
        <f t="shared" si="9"/>
        <v>0.02508101851851852</v>
      </c>
      <c r="AC29" s="85">
        <f t="shared" si="10"/>
        <v>0.03357638888888889</v>
      </c>
      <c r="AD29" s="86">
        <f>AB29-AB24</f>
        <v>0.0026504629629629656</v>
      </c>
      <c r="AE29" s="37" t="s">
        <v>40</v>
      </c>
      <c r="AF29" s="38"/>
      <c r="AG29" s="3"/>
    </row>
    <row r="30" spans="1:33" s="39" customFormat="1" ht="15.75">
      <c r="A30" s="81">
        <v>7</v>
      </c>
      <c r="B30" s="25">
        <v>13</v>
      </c>
      <c r="C30" s="46" t="s">
        <v>56</v>
      </c>
      <c r="D30" s="42" t="s">
        <v>51</v>
      </c>
      <c r="E30" s="43" t="s">
        <v>38</v>
      </c>
      <c r="F30" s="40">
        <v>0</v>
      </c>
      <c r="G30" s="29" t="s">
        <v>37</v>
      </c>
      <c r="H30" s="82">
        <f>IF(Финишки!$B$4=0," ",VLOOKUP(B30,Финишки!$A$4:$B$500,2,FALSE))</f>
        <v>0.00835648148148148</v>
      </c>
      <c r="I30" s="82">
        <f t="shared" si="0"/>
        <v>0.00835648148148148</v>
      </c>
      <c r="J30" s="83">
        <v>4</v>
      </c>
      <c r="K30" s="82">
        <f>IF(Финишки!$E$4=0," ",VLOOKUP(B30,Финишки!$D$4:$E$500,2,FALSE))</f>
        <v>0.009560185185185185</v>
      </c>
      <c r="L30" s="82">
        <f t="shared" si="1"/>
        <v>0.009560185185185185</v>
      </c>
      <c r="M30" s="82">
        <f t="shared" si="2"/>
        <v>0.001203703703703705</v>
      </c>
      <c r="N30" s="83">
        <v>12</v>
      </c>
      <c r="O30" s="82">
        <f>IF(Финишки!$H$4=0," ",VLOOKUP(B30,Финишки!$G$4:$H$500,2,FALSE))</f>
        <v>0.02013888888888889</v>
      </c>
      <c r="P30" s="82">
        <f t="shared" si="3"/>
        <v>0.02013888888888889</v>
      </c>
      <c r="Q30" s="40">
        <f t="shared" si="4"/>
        <v>0.010578703703703705</v>
      </c>
      <c r="R30" s="83">
        <v>7</v>
      </c>
      <c r="S30" s="82">
        <f>IF(Финишки!$K$4=0," ",VLOOKUP(B30,Финишки!$J$4:$K$500,2,FALSE))</f>
        <v>0.020833333333333332</v>
      </c>
      <c r="T30" s="82">
        <f t="shared" si="5"/>
        <v>0.020833333333333332</v>
      </c>
      <c r="U30" s="82">
        <f t="shared" si="6"/>
        <v>0.000694444444444442</v>
      </c>
      <c r="V30" s="83">
        <v>6</v>
      </c>
      <c r="W30" s="84">
        <f>IF(Финишки!$M$4=0," ",VLOOKUP(B30,Финишки!$M$4:$N$500,2,FALSE))</f>
        <v>0.025520833333333336</v>
      </c>
      <c r="X30" s="84">
        <f t="shared" si="7"/>
        <v>0.025520833333333336</v>
      </c>
      <c r="Y30" s="82">
        <f t="shared" si="8"/>
        <v>0.004687500000000004</v>
      </c>
      <c r="Z30" s="83">
        <v>5</v>
      </c>
      <c r="AA30" s="85">
        <f>IF(Финишки!$M$4=0," ",VLOOKUP(B30,Финишки!$M$4:$N$500,2,FALSE))</f>
        <v>0.025520833333333336</v>
      </c>
      <c r="AB30" s="85">
        <f t="shared" si="9"/>
        <v>0.025520833333333336</v>
      </c>
      <c r="AC30" s="85">
        <f t="shared" si="10"/>
        <v>0.03387731481481482</v>
      </c>
      <c r="AD30" s="86">
        <f>AB30-AB24</f>
        <v>0.003090277777777782</v>
      </c>
      <c r="AE30" s="37" t="s">
        <v>40</v>
      </c>
      <c r="AF30" s="38"/>
      <c r="AG30" s="3"/>
    </row>
    <row r="31" spans="1:33" s="39" customFormat="1" ht="15.75">
      <c r="A31" s="81">
        <v>8</v>
      </c>
      <c r="B31" s="25">
        <v>12</v>
      </c>
      <c r="C31" s="46" t="s">
        <v>55</v>
      </c>
      <c r="D31" s="42" t="s">
        <v>51</v>
      </c>
      <c r="E31" s="43" t="s">
        <v>40</v>
      </c>
      <c r="F31" s="40">
        <v>0</v>
      </c>
      <c r="G31" s="29" t="s">
        <v>37</v>
      </c>
      <c r="H31" s="82">
        <f>IF(Финишки!$B$4=0," ",VLOOKUP(B31,Финишки!$A$4:$B$500,2,FALSE))</f>
        <v>0.009097222222222222</v>
      </c>
      <c r="I31" s="82">
        <f t="shared" si="0"/>
        <v>0.009097222222222222</v>
      </c>
      <c r="J31" s="83">
        <v>9</v>
      </c>
      <c r="K31" s="82">
        <f>IF(Финишки!$E$4=0," ",VLOOKUP(B31,Финишки!$D$4:$E$500,2,FALSE))</f>
        <v>0.009907407407407408</v>
      </c>
      <c r="L31" s="82">
        <f t="shared" si="1"/>
        <v>0.009907407407407408</v>
      </c>
      <c r="M31" s="82">
        <f t="shared" si="2"/>
        <v>0.0008101851851851864</v>
      </c>
      <c r="N31" s="83">
        <v>6</v>
      </c>
      <c r="O31" s="82">
        <f>IF(Финишки!$H$4=0," ",VLOOKUP(B31,Финишки!$G$4:$H$500,2,FALSE))</f>
        <v>0.020555555555555556</v>
      </c>
      <c r="P31" s="82">
        <f t="shared" si="3"/>
        <v>0.020555555555555556</v>
      </c>
      <c r="Q31" s="40">
        <f t="shared" si="4"/>
        <v>0.010648148148148148</v>
      </c>
      <c r="R31" s="83">
        <v>8</v>
      </c>
      <c r="S31" s="82">
        <f>IF(Финишки!$K$4=0," ",VLOOKUP(B31,Финишки!$J$4:$K$500,2,FALSE))</f>
        <v>0.020868055555555556</v>
      </c>
      <c r="T31" s="82">
        <f t="shared" si="5"/>
        <v>0.020868055555555556</v>
      </c>
      <c r="U31" s="82">
        <f t="shared" si="6"/>
        <v>0.0003125000000000003</v>
      </c>
      <c r="V31" s="83">
        <v>2</v>
      </c>
      <c r="W31" s="84">
        <f>IF(Финишки!$M$4=0," ",VLOOKUP(B31,Финишки!$M$4:$N$500,2,FALSE))</f>
        <v>0.025706018518518517</v>
      </c>
      <c r="X31" s="84">
        <f t="shared" si="7"/>
        <v>0.025706018518518517</v>
      </c>
      <c r="Y31" s="82">
        <f t="shared" si="8"/>
        <v>0.004837962962962961</v>
      </c>
      <c r="Z31" s="83">
        <v>8</v>
      </c>
      <c r="AA31" s="85">
        <f>IF(Финишки!$M$4=0," ",VLOOKUP(B31,Финишки!$M$4:$N$500,2,FALSE))</f>
        <v>0.025706018518518517</v>
      </c>
      <c r="AB31" s="85">
        <f t="shared" si="9"/>
        <v>0.025706018518518517</v>
      </c>
      <c r="AC31" s="85">
        <f t="shared" si="10"/>
        <v>0.03480324074074074</v>
      </c>
      <c r="AD31" s="86">
        <f>AB31-AB24</f>
        <v>0.0032754629629629627</v>
      </c>
      <c r="AE31" s="37" t="s">
        <v>40</v>
      </c>
      <c r="AF31" s="38"/>
      <c r="AG31" s="3"/>
    </row>
    <row r="32" spans="1:33" s="39" customFormat="1" ht="15.75">
      <c r="A32" s="81">
        <v>9</v>
      </c>
      <c r="B32" s="25">
        <v>9</v>
      </c>
      <c r="C32" s="41" t="s">
        <v>50</v>
      </c>
      <c r="D32" s="42" t="s">
        <v>51</v>
      </c>
      <c r="E32" s="43" t="s">
        <v>38</v>
      </c>
      <c r="F32" s="40">
        <v>0</v>
      </c>
      <c r="G32" s="29" t="s">
        <v>37</v>
      </c>
      <c r="H32" s="82">
        <f>IF(Финишки!$B$4=0," ",VLOOKUP(B32,Финишки!$A$4:$B$500,2,FALSE))</f>
        <v>0.009108796296296297</v>
      </c>
      <c r="I32" s="82">
        <f t="shared" si="0"/>
        <v>0.009108796296296297</v>
      </c>
      <c r="J32" s="83">
        <v>10</v>
      </c>
      <c r="K32" s="82">
        <f>IF(Финишки!$E$4=0," ",VLOOKUP(B32,Финишки!$D$4:$E$500,2,FALSE))</f>
        <v>0.00982638888888889</v>
      </c>
      <c r="L32" s="82">
        <f t="shared" si="1"/>
        <v>0.00982638888888889</v>
      </c>
      <c r="M32" s="82">
        <f t="shared" si="2"/>
        <v>0.0007175925925925926</v>
      </c>
      <c r="N32" s="83">
        <v>4</v>
      </c>
      <c r="O32" s="82">
        <f>IF(Финишки!$H$4=0," ",VLOOKUP(B32,Финишки!$G$4:$H$500,2,FALSE))</f>
        <v>0.020497685185185185</v>
      </c>
      <c r="P32" s="82">
        <f t="shared" si="3"/>
        <v>0.020497685185185185</v>
      </c>
      <c r="Q32" s="40">
        <f t="shared" si="4"/>
        <v>0.010671296296296295</v>
      </c>
      <c r="R32" s="83">
        <v>9</v>
      </c>
      <c r="S32" s="82">
        <f>IF(Финишки!$K$4=0," ",VLOOKUP(B32,Финишки!$J$4:$K$500,2,FALSE))</f>
        <v>0.02125</v>
      </c>
      <c r="T32" s="82">
        <f t="shared" si="5"/>
        <v>0.02125</v>
      </c>
      <c r="U32" s="82">
        <f t="shared" si="6"/>
        <v>0.0007523148148148168</v>
      </c>
      <c r="V32" s="83">
        <v>8</v>
      </c>
      <c r="W32" s="84">
        <f>IF(Финишки!$M$4=0," ",VLOOKUP(B32,Финишки!$M$4:$N$500,2,FALSE))</f>
        <v>0.027164351851851853</v>
      </c>
      <c r="X32" s="84">
        <f t="shared" si="7"/>
        <v>0.027164351851851853</v>
      </c>
      <c r="Y32" s="82">
        <f t="shared" si="8"/>
        <v>0.005914351851851851</v>
      </c>
      <c r="Z32" s="83">
        <v>12</v>
      </c>
      <c r="AA32" s="85">
        <f>IF(Финишки!$M$4=0," ",VLOOKUP(B32,Финишки!$M$4:$N$500,2,FALSE))</f>
        <v>0.027164351851851853</v>
      </c>
      <c r="AB32" s="85">
        <f t="shared" si="9"/>
        <v>0.027164351851851853</v>
      </c>
      <c r="AC32" s="85">
        <f t="shared" si="10"/>
        <v>0.03627314814814815</v>
      </c>
      <c r="AD32" s="86">
        <f>AB32-AB24</f>
        <v>0.0047337962962962984</v>
      </c>
      <c r="AE32" s="37" t="s">
        <v>40</v>
      </c>
      <c r="AF32" s="38"/>
      <c r="AG32" s="3"/>
    </row>
    <row r="33" spans="1:33" s="39" customFormat="1" ht="15.75">
      <c r="A33" s="81">
        <v>10</v>
      </c>
      <c r="B33" s="25">
        <v>11</v>
      </c>
      <c r="C33" s="41" t="s">
        <v>53</v>
      </c>
      <c r="D33" s="42" t="s">
        <v>54</v>
      </c>
      <c r="E33" s="43" t="s">
        <v>40</v>
      </c>
      <c r="F33" s="40">
        <v>0</v>
      </c>
      <c r="G33" s="29" t="s">
        <v>37</v>
      </c>
      <c r="H33" s="82">
        <f>IF(Финишки!$B$4=0," ",VLOOKUP(B33,Финишки!$A$4:$B$500,2,FALSE))</f>
        <v>0.00866898148148148</v>
      </c>
      <c r="I33" s="82">
        <f t="shared" si="0"/>
        <v>0.00866898148148148</v>
      </c>
      <c r="J33" s="83">
        <v>6</v>
      </c>
      <c r="K33" s="82">
        <f>IF(Финишки!$E$4=0," ",VLOOKUP(B33,Финишки!$D$4:$E$500,2,FALSE))</f>
        <v>0.009479166666666667</v>
      </c>
      <c r="L33" s="82">
        <f t="shared" si="1"/>
        <v>0.009479166666666667</v>
      </c>
      <c r="M33" s="82">
        <f t="shared" si="2"/>
        <v>0.0008101851851851864</v>
      </c>
      <c r="N33" s="83">
        <v>6</v>
      </c>
      <c r="O33" s="82">
        <f>IF(Финишки!$H$4=0," ",VLOOKUP(B33,Финишки!$G$4:$H$500,2,FALSE))</f>
        <v>0.021863425925925925</v>
      </c>
      <c r="P33" s="82">
        <f t="shared" si="3"/>
        <v>0.021863425925925925</v>
      </c>
      <c r="Q33" s="40">
        <f t="shared" si="4"/>
        <v>0.012384259259259258</v>
      </c>
      <c r="R33" s="83">
        <v>12</v>
      </c>
      <c r="S33" s="82">
        <f>IF(Финишки!$K$4=0," ",VLOOKUP(B33,Финишки!$J$4:$K$500,2,FALSE))</f>
        <v>0.022743055555555555</v>
      </c>
      <c r="T33" s="82">
        <f t="shared" si="5"/>
        <v>0.022743055555555555</v>
      </c>
      <c r="U33" s="82">
        <f t="shared" si="6"/>
        <v>0.0008796296296296295</v>
      </c>
      <c r="V33" s="83">
        <v>9</v>
      </c>
      <c r="W33" s="84">
        <f>IF(Финишки!$M$4=0," ",VLOOKUP(B33,Финишки!$M$4:$N$500,2,FALSE))</f>
        <v>0.027442129629629632</v>
      </c>
      <c r="X33" s="84">
        <f t="shared" si="7"/>
        <v>0.027442129629629632</v>
      </c>
      <c r="Y33" s="82">
        <f t="shared" si="8"/>
        <v>0.004699074074074078</v>
      </c>
      <c r="Z33" s="83">
        <v>6</v>
      </c>
      <c r="AA33" s="85">
        <f>IF(Финишки!$M$4=0," ",VLOOKUP(B33,Финишки!$M$4:$N$500,2,FALSE))</f>
        <v>0.027442129629629632</v>
      </c>
      <c r="AB33" s="85">
        <f t="shared" si="9"/>
        <v>0.027442129629629632</v>
      </c>
      <c r="AC33" s="85">
        <f t="shared" si="10"/>
        <v>0.036111111111111115</v>
      </c>
      <c r="AD33" s="86">
        <f>AB33-AB24</f>
        <v>0.005011574074074078</v>
      </c>
      <c r="AE33" s="37" t="s">
        <v>40</v>
      </c>
      <c r="AF33" s="38"/>
      <c r="AG33" s="3"/>
    </row>
    <row r="34" spans="1:33" s="39" customFormat="1" ht="15.75">
      <c r="A34" s="81">
        <v>11</v>
      </c>
      <c r="B34" s="25">
        <v>10</v>
      </c>
      <c r="C34" s="26" t="s">
        <v>52</v>
      </c>
      <c r="D34" s="27">
        <v>2002</v>
      </c>
      <c r="E34" s="43" t="s">
        <v>40</v>
      </c>
      <c r="F34" s="45">
        <v>0</v>
      </c>
      <c r="G34" s="29" t="s">
        <v>37</v>
      </c>
      <c r="H34" s="82">
        <f>IF(Финишки!$B$4=0," ",VLOOKUP(B34,Финишки!$A$4:$B$500,2,FALSE))</f>
        <v>0.009039351851851852</v>
      </c>
      <c r="I34" s="82">
        <f t="shared" si="0"/>
        <v>0.009039351851851852</v>
      </c>
      <c r="J34" s="83">
        <v>8</v>
      </c>
      <c r="K34" s="82">
        <f>IF(Финишки!$E$4=0," ",VLOOKUP(B34,Финишки!$D$4:$E$500,2,FALSE))</f>
        <v>0.009849537037037037</v>
      </c>
      <c r="L34" s="82">
        <f t="shared" si="1"/>
        <v>0.009849537037037037</v>
      </c>
      <c r="M34" s="82">
        <f t="shared" si="2"/>
        <v>0.0008101851851851846</v>
      </c>
      <c r="N34" s="83">
        <v>6</v>
      </c>
      <c r="O34" s="82">
        <f>IF(Финишки!$H$4=0," ",VLOOKUP(B34,Финишки!$G$4:$H$500,2,FALSE))</f>
        <v>0.021921296296296296</v>
      </c>
      <c r="P34" s="82">
        <f t="shared" si="3"/>
        <v>0.021921296296296296</v>
      </c>
      <c r="Q34" s="40">
        <f t="shared" si="4"/>
        <v>0.01207175925925926</v>
      </c>
      <c r="R34" s="83">
        <v>11</v>
      </c>
      <c r="S34" s="82">
        <f>IF(Финишки!$K$4=0," ",VLOOKUP(B34,Финишки!$J$4:$K$500,2,FALSE))</f>
        <v>0.023055555555555555</v>
      </c>
      <c r="T34" s="82">
        <f t="shared" si="5"/>
        <v>0.023055555555555555</v>
      </c>
      <c r="U34" s="82">
        <f t="shared" si="6"/>
        <v>0.0011342592592592585</v>
      </c>
      <c r="V34" s="83">
        <v>12</v>
      </c>
      <c r="W34" s="84">
        <f>IF(Финишки!$M$4=0," ",VLOOKUP(B34,Финишки!$M$4:$N$500,2,FALSE))</f>
        <v>0.02815972222222222</v>
      </c>
      <c r="X34" s="84">
        <f t="shared" si="7"/>
        <v>0.02815972222222222</v>
      </c>
      <c r="Y34" s="82">
        <f t="shared" si="8"/>
        <v>0.005104166666666667</v>
      </c>
      <c r="Z34" s="83">
        <v>9</v>
      </c>
      <c r="AA34" s="85">
        <f>IF(Финишки!$M$4=0," ",VLOOKUP(B34,Финишки!$M$4:$N$500,2,FALSE))</f>
        <v>0.02815972222222222</v>
      </c>
      <c r="AB34" s="85">
        <f t="shared" si="9"/>
        <v>0.02815972222222222</v>
      </c>
      <c r="AC34" s="85">
        <f t="shared" si="10"/>
        <v>0.03719907407407407</v>
      </c>
      <c r="AD34" s="86">
        <f>AB34-AB24</f>
        <v>0.005729166666666667</v>
      </c>
      <c r="AE34" s="37" t="s">
        <v>92</v>
      </c>
      <c r="AF34" s="38"/>
      <c r="AG34" s="3"/>
    </row>
    <row r="35" spans="1:33" s="39" customFormat="1" ht="15.75">
      <c r="A35" s="81">
        <v>12</v>
      </c>
      <c r="B35" s="25">
        <v>7</v>
      </c>
      <c r="C35" s="26" t="s">
        <v>46</v>
      </c>
      <c r="D35" s="27">
        <v>1980</v>
      </c>
      <c r="E35" s="43" t="s">
        <v>38</v>
      </c>
      <c r="F35" s="28">
        <v>0</v>
      </c>
      <c r="G35" s="29" t="s">
        <v>47</v>
      </c>
      <c r="H35" s="82">
        <f>IF(Финишки!$B$4=0," ",VLOOKUP(B35,Финишки!$A$4:$B$500,2,FALSE))</f>
        <v>0.010497685185185186</v>
      </c>
      <c r="I35" s="82">
        <f t="shared" si="0"/>
        <v>0.010497685185185186</v>
      </c>
      <c r="J35" s="83">
        <v>12</v>
      </c>
      <c r="K35" s="82">
        <f>IF(Финишки!$E$4=0," ",VLOOKUP(B35,Финишки!$D$4:$E$500,2,FALSE))</f>
        <v>0.011388888888888888</v>
      </c>
      <c r="L35" s="82">
        <f t="shared" si="1"/>
        <v>0.011388888888888888</v>
      </c>
      <c r="M35" s="82">
        <f t="shared" si="2"/>
        <v>0.0008912037037037013</v>
      </c>
      <c r="N35" s="83">
        <v>11</v>
      </c>
      <c r="O35" s="82">
        <f>IF(Финишки!$H$4=0," ",VLOOKUP(B35,Финишки!$G$4:$H$500,2,FALSE))</f>
        <v>0.02332175925925926</v>
      </c>
      <c r="P35" s="82">
        <f t="shared" si="3"/>
        <v>0.02332175925925926</v>
      </c>
      <c r="Q35" s="40">
        <f t="shared" si="4"/>
        <v>0.011932870370370373</v>
      </c>
      <c r="R35" s="83">
        <v>10</v>
      </c>
      <c r="S35" s="82">
        <f>IF(Финишки!$K$4=0," ",VLOOKUP(B35,Финишки!$J$4:$K$500,2,FALSE))</f>
        <v>0.024212962962962964</v>
      </c>
      <c r="T35" s="82">
        <f t="shared" si="5"/>
        <v>0.024212962962962964</v>
      </c>
      <c r="U35" s="82">
        <f t="shared" si="6"/>
        <v>0.0008912037037037031</v>
      </c>
      <c r="V35" s="83">
        <v>10</v>
      </c>
      <c r="W35" s="84">
        <f>IF(Финишки!$M$4=0," ",VLOOKUP(B35,Финишки!$M$4:$N$500,2,FALSE))</f>
        <v>0.029780092592592594</v>
      </c>
      <c r="X35" s="84">
        <f t="shared" si="7"/>
        <v>0.029780092592592594</v>
      </c>
      <c r="Y35" s="82">
        <f t="shared" si="8"/>
        <v>0.00556712962962963</v>
      </c>
      <c r="Z35" s="83">
        <v>11</v>
      </c>
      <c r="AA35" s="85">
        <f>IF(Финишки!$M$4=0," ",VLOOKUP(B35,Финишки!$M$4:$N$500,2,FALSE))</f>
        <v>0.029780092592592594</v>
      </c>
      <c r="AB35" s="85">
        <f t="shared" si="9"/>
        <v>0.029780092592592594</v>
      </c>
      <c r="AC35" s="85">
        <f t="shared" si="10"/>
        <v>0.04027777777777778</v>
      </c>
      <c r="AD35" s="86">
        <f>AB35-AB24</f>
        <v>0.00734953703703704</v>
      </c>
      <c r="AE35" s="37" t="s">
        <v>40</v>
      </c>
      <c r="AF35" s="38"/>
      <c r="AG35" s="3"/>
    </row>
    <row r="36" spans="1:33" s="39" customFormat="1" ht="14.25">
      <c r="A36" s="81" t="s">
        <v>93</v>
      </c>
      <c r="B36" s="25">
        <v>18</v>
      </c>
      <c r="C36" s="41" t="s">
        <v>57</v>
      </c>
      <c r="D36" s="42" t="s">
        <v>49</v>
      </c>
      <c r="E36" s="43" t="s">
        <v>38</v>
      </c>
      <c r="F36" s="45">
        <v>0</v>
      </c>
      <c r="G36" s="29" t="s">
        <v>37</v>
      </c>
      <c r="H36" s="82" t="e">
        <f>IF(Финишки!$B$4=0," ",VLOOKUP(B36,Финишки!$A$4:$B$500,2,FALSE))</f>
        <v>#N/A</v>
      </c>
      <c r="I36" s="30" t="e">
        <f t="shared" si="0"/>
        <v>#N/A</v>
      </c>
      <c r="J36" s="31"/>
      <c r="K36" s="30" t="e">
        <f>IF(Финишки!$E$4=0," ",VLOOKUP(B36,Финишки!$D$4:$E$500,2,FALSE))</f>
        <v>#N/A</v>
      </c>
      <c r="L36" s="30" t="e">
        <f t="shared" si="1"/>
        <v>#N/A</v>
      </c>
      <c r="M36" s="30" t="e">
        <f t="shared" si="2"/>
        <v>#N/A</v>
      </c>
      <c r="N36" s="31"/>
      <c r="O36" s="30" t="e">
        <f>IF(Финишки!$H$4=0," ",VLOOKUP(B36,Финишки!$G$4:$H$500,2,FALSE))</f>
        <v>#N/A</v>
      </c>
      <c r="P36" s="30" t="e">
        <f t="shared" si="3"/>
        <v>#N/A</v>
      </c>
      <c r="Q36" s="88" t="e">
        <f t="shared" si="4"/>
        <v>#N/A</v>
      </c>
      <c r="R36" s="31"/>
      <c r="S36" s="30" t="e">
        <f>IF(Финишки!$K$4=0," ",VLOOKUP(B36,Финишки!$J$4:$K$500,2,FALSE))</f>
        <v>#N/A</v>
      </c>
      <c r="T36" s="30" t="e">
        <f t="shared" si="5"/>
        <v>#N/A</v>
      </c>
      <c r="U36" s="30" t="e">
        <f t="shared" si="6"/>
        <v>#N/A</v>
      </c>
      <c r="V36" s="31"/>
      <c r="W36" s="33" t="e">
        <f>IF(Финишки!$M$4=0," ",VLOOKUP(B36,Финишки!$M$4:$N$500,2,FALSE))</f>
        <v>#N/A</v>
      </c>
      <c r="X36" s="33" t="e">
        <f t="shared" si="7"/>
        <v>#N/A</v>
      </c>
      <c r="Y36" s="30" t="e">
        <f t="shared" si="8"/>
        <v>#N/A</v>
      </c>
      <c r="Z36" s="31"/>
      <c r="AA36" s="34" t="e">
        <f>IF(Финишки!$M$4=0," ",VLOOKUP(B36,Финишки!$M$4:$N$500,2,FALSE))</f>
        <v>#N/A</v>
      </c>
      <c r="AB36" s="34" t="e">
        <f t="shared" si="9"/>
        <v>#N/A</v>
      </c>
      <c r="AC36" s="85" t="e">
        <f t="shared" si="10"/>
        <v>#N/A</v>
      </c>
      <c r="AD36" s="36" t="e">
        <f>AB36-AB24</f>
        <v>#N/A</v>
      </c>
      <c r="AE36" s="37" t="s">
        <v>40</v>
      </c>
      <c r="AF36" s="38"/>
      <c r="AG36" s="3"/>
    </row>
    <row r="37" spans="1:33" s="39" customFormat="1" ht="14.25">
      <c r="A37" s="81" t="s">
        <v>93</v>
      </c>
      <c r="B37" s="25">
        <v>19</v>
      </c>
      <c r="C37" s="41" t="s">
        <v>58</v>
      </c>
      <c r="D37" s="42" t="s">
        <v>49</v>
      </c>
      <c r="E37" s="43" t="s">
        <v>38</v>
      </c>
      <c r="F37" s="45">
        <v>0</v>
      </c>
      <c r="G37" s="29" t="s">
        <v>37</v>
      </c>
      <c r="H37" s="82" t="e">
        <f>IF(Финишки!$B$4=0," ",VLOOKUP(B37,Финишки!$A$4:$B$500,2,FALSE))</f>
        <v>#N/A</v>
      </c>
      <c r="I37" s="30" t="e">
        <f t="shared" si="0"/>
        <v>#N/A</v>
      </c>
      <c r="J37" s="31"/>
      <c r="K37" s="30" t="e">
        <f>IF(Финишки!$E$4=0," ",VLOOKUP(B37,Финишки!$D$4:$E$500,2,FALSE))</f>
        <v>#N/A</v>
      </c>
      <c r="L37" s="30" t="e">
        <f t="shared" si="1"/>
        <v>#N/A</v>
      </c>
      <c r="M37" s="30" t="e">
        <f t="shared" si="2"/>
        <v>#N/A</v>
      </c>
      <c r="N37" s="31"/>
      <c r="O37" s="30" t="e">
        <f>IF(Финишки!$H$4=0," ",VLOOKUP(B37,Финишки!$G$4:$H$500,2,FALSE))</f>
        <v>#N/A</v>
      </c>
      <c r="P37" s="30" t="e">
        <f t="shared" si="3"/>
        <v>#N/A</v>
      </c>
      <c r="Q37" s="88" t="e">
        <f t="shared" si="4"/>
        <v>#N/A</v>
      </c>
      <c r="R37" s="31"/>
      <c r="S37" s="30" t="e">
        <f>IF(Финишки!$K$4=0," ",VLOOKUP(B37,Финишки!$J$4:$K$500,2,FALSE))</f>
        <v>#N/A</v>
      </c>
      <c r="T37" s="30" t="e">
        <f t="shared" si="5"/>
        <v>#N/A</v>
      </c>
      <c r="U37" s="30" t="e">
        <f t="shared" si="6"/>
        <v>#N/A</v>
      </c>
      <c r="V37" s="31"/>
      <c r="W37" s="33" t="e">
        <f>IF(Финишки!$M$4=0," ",VLOOKUP(B37,Финишки!$M$4:$N$500,2,FALSE))</f>
        <v>#N/A</v>
      </c>
      <c r="X37" s="33" t="e">
        <f t="shared" si="7"/>
        <v>#N/A</v>
      </c>
      <c r="Y37" s="30" t="e">
        <f t="shared" si="8"/>
        <v>#N/A</v>
      </c>
      <c r="Z37" s="31"/>
      <c r="AA37" s="34" t="e">
        <f>IF(Финишки!$M$4=0," ",VLOOKUP(B37,Финишки!$M$4:$N$500,2,FALSE))</f>
        <v>#N/A</v>
      </c>
      <c r="AB37" s="34" t="e">
        <f t="shared" si="9"/>
        <v>#N/A</v>
      </c>
      <c r="AC37" s="85" t="e">
        <f t="shared" si="10"/>
        <v>#N/A</v>
      </c>
      <c r="AD37" s="36" t="e">
        <f>AB37-AB21</f>
        <v>#N/A</v>
      </c>
      <c r="AE37" s="37" t="s">
        <v>40</v>
      </c>
      <c r="AF37" s="38"/>
      <c r="AG37" s="3"/>
    </row>
    <row r="38" spans="1:33" s="39" customFormat="1" ht="14.25">
      <c r="A38" s="81" t="s">
        <v>93</v>
      </c>
      <c r="B38" s="25">
        <v>21</v>
      </c>
      <c r="C38" s="41" t="s">
        <v>59</v>
      </c>
      <c r="D38" s="42" t="s">
        <v>60</v>
      </c>
      <c r="E38" s="43" t="s">
        <v>38</v>
      </c>
      <c r="F38" s="40">
        <v>0</v>
      </c>
      <c r="G38" s="29" t="s">
        <v>37</v>
      </c>
      <c r="H38" s="82" t="e">
        <f>IF(Финишки!$B$4=0," ",VLOOKUP(B38,Финишки!$A$4:$B$500,2,FALSE))</f>
        <v>#N/A</v>
      </c>
      <c r="I38" s="30" t="e">
        <f t="shared" si="0"/>
        <v>#N/A</v>
      </c>
      <c r="J38" s="31"/>
      <c r="K38" s="30" t="e">
        <f>IF(Финишки!$E$4=0," ",VLOOKUP(B38,Финишки!$D$4:$E$500,2,FALSE))</f>
        <v>#N/A</v>
      </c>
      <c r="L38" s="30" t="e">
        <f t="shared" si="1"/>
        <v>#N/A</v>
      </c>
      <c r="M38" s="30" t="e">
        <f t="shared" si="2"/>
        <v>#N/A</v>
      </c>
      <c r="N38" s="31"/>
      <c r="O38" s="30" t="e">
        <f>IF(Финишки!$H$4=0," ",VLOOKUP(B38,Финишки!$G$4:$H$500,2,FALSE))</f>
        <v>#N/A</v>
      </c>
      <c r="P38" s="30" t="e">
        <f t="shared" si="3"/>
        <v>#N/A</v>
      </c>
      <c r="Q38" s="88" t="e">
        <f t="shared" si="4"/>
        <v>#N/A</v>
      </c>
      <c r="R38" s="31"/>
      <c r="S38" s="30" t="e">
        <f>IF(Финишки!$K$4=0," ",VLOOKUP(B38,Финишки!$J$4:$K$500,2,FALSE))</f>
        <v>#N/A</v>
      </c>
      <c r="T38" s="30" t="e">
        <f t="shared" si="5"/>
        <v>#N/A</v>
      </c>
      <c r="U38" s="30" t="e">
        <f t="shared" si="6"/>
        <v>#N/A</v>
      </c>
      <c r="V38" s="31"/>
      <c r="W38" s="33" t="e">
        <f>IF(Финишки!$M$4=0," ",VLOOKUP(B38,Финишки!$M$4:$N$500,2,FALSE))</f>
        <v>#N/A</v>
      </c>
      <c r="X38" s="33" t="e">
        <f t="shared" si="7"/>
        <v>#N/A</v>
      </c>
      <c r="Y38" s="30" t="e">
        <f t="shared" si="8"/>
        <v>#N/A</v>
      </c>
      <c r="Z38" s="31"/>
      <c r="AA38" s="34" t="e">
        <f>IF(Финишки!$M$4=0," ",VLOOKUP(B38,Финишки!$M$4:$N$500,2,FALSE))</f>
        <v>#N/A</v>
      </c>
      <c r="AB38" s="34" t="e">
        <f t="shared" si="9"/>
        <v>#N/A</v>
      </c>
      <c r="AC38" s="85" t="e">
        <f t="shared" si="10"/>
        <v>#N/A</v>
      </c>
      <c r="AD38" s="36" t="e">
        <f>AB38-AB21</f>
        <v>#N/A</v>
      </c>
      <c r="AE38" s="37" t="s">
        <v>92</v>
      </c>
      <c r="AF38" s="38"/>
      <c r="AG38" s="3"/>
    </row>
    <row r="39" spans="1:33" s="39" customFormat="1" ht="14.25">
      <c r="A39" s="81" t="s">
        <v>93</v>
      </c>
      <c r="B39" s="25">
        <v>22</v>
      </c>
      <c r="C39" s="46" t="s">
        <v>61</v>
      </c>
      <c r="D39" s="42" t="s">
        <v>60</v>
      </c>
      <c r="E39" s="43" t="s">
        <v>38</v>
      </c>
      <c r="F39" s="45"/>
      <c r="G39" s="29" t="s">
        <v>37</v>
      </c>
      <c r="H39" s="82" t="e">
        <f>IF(Финишки!$B$4=0," ",VLOOKUP(B39,Финишки!$A$4:$B$500,2,FALSE))</f>
        <v>#N/A</v>
      </c>
      <c r="I39" s="30" t="e">
        <f t="shared" si="0"/>
        <v>#N/A</v>
      </c>
      <c r="J39" s="31"/>
      <c r="K39" s="30" t="e">
        <f>IF(Финишки!$E$4=0," ",VLOOKUP(B39,Финишки!$D$4:$E$500,2,FALSE))</f>
        <v>#N/A</v>
      </c>
      <c r="L39" s="30" t="e">
        <f t="shared" si="1"/>
        <v>#N/A</v>
      </c>
      <c r="M39" s="30" t="e">
        <f t="shared" si="2"/>
        <v>#N/A</v>
      </c>
      <c r="N39" s="31"/>
      <c r="O39" s="30" t="e">
        <f>IF(Финишки!$H$4=0," ",VLOOKUP(B39,Финишки!$G$4:$H$500,2,FALSE))</f>
        <v>#N/A</v>
      </c>
      <c r="P39" s="30" t="e">
        <f t="shared" si="3"/>
        <v>#N/A</v>
      </c>
      <c r="Q39" s="88" t="e">
        <f t="shared" si="4"/>
        <v>#N/A</v>
      </c>
      <c r="R39" s="31"/>
      <c r="S39" s="30" t="e">
        <f>IF(Финишки!$K$4=0," ",VLOOKUP(B39,Финишки!$J$4:$K$500,2,FALSE))</f>
        <v>#N/A</v>
      </c>
      <c r="T39" s="30" t="e">
        <f t="shared" si="5"/>
        <v>#N/A</v>
      </c>
      <c r="U39" s="30" t="e">
        <f t="shared" si="6"/>
        <v>#N/A</v>
      </c>
      <c r="V39" s="31"/>
      <c r="W39" s="33" t="e">
        <f>IF(Финишки!$M$4=0," ",VLOOKUP(B39,Финишки!$M$4:$N$500,2,FALSE))</f>
        <v>#N/A</v>
      </c>
      <c r="X39" s="33" t="e">
        <f t="shared" si="7"/>
        <v>#N/A</v>
      </c>
      <c r="Y39" s="30" t="e">
        <f t="shared" si="8"/>
        <v>#N/A</v>
      </c>
      <c r="Z39" s="31"/>
      <c r="AA39" s="34" t="e">
        <f>IF(Финишки!$M$4=0," ",VLOOKUP(B39,Финишки!$M$4:$N$500,2,FALSE))</f>
        <v>#N/A</v>
      </c>
      <c r="AB39" s="34" t="e">
        <f t="shared" si="9"/>
        <v>#N/A</v>
      </c>
      <c r="AC39" s="85" t="e">
        <f t="shared" si="10"/>
        <v>#N/A</v>
      </c>
      <c r="AD39" s="36" t="e">
        <f>AB39-AB24</f>
        <v>#N/A</v>
      </c>
      <c r="AE39" s="37" t="s">
        <v>40</v>
      </c>
      <c r="AF39" s="38"/>
      <c r="AG39" s="3"/>
    </row>
    <row r="40" spans="1:33" s="39" customFormat="1" ht="14.25">
      <c r="A40" s="81" t="s">
        <v>93</v>
      </c>
      <c r="B40" s="25">
        <v>23</v>
      </c>
      <c r="C40" s="46" t="s">
        <v>62</v>
      </c>
      <c r="D40" s="42" t="s">
        <v>60</v>
      </c>
      <c r="E40" s="43" t="s">
        <v>38</v>
      </c>
      <c r="F40" s="45"/>
      <c r="G40" s="29" t="s">
        <v>37</v>
      </c>
      <c r="H40" s="82" t="e">
        <f>IF(Финишки!$B$4=0," ",VLOOKUP(B40,Финишки!$A$4:$B$500,2,FALSE))</f>
        <v>#N/A</v>
      </c>
      <c r="I40" s="30" t="e">
        <f t="shared" si="0"/>
        <v>#N/A</v>
      </c>
      <c r="J40" s="31"/>
      <c r="K40" s="30" t="e">
        <f>IF(Финишки!$E$4=0," ",VLOOKUP(B40,Финишки!$D$4:$E$500,2,FALSE))</f>
        <v>#N/A</v>
      </c>
      <c r="L40" s="30" t="e">
        <f t="shared" si="1"/>
        <v>#N/A</v>
      </c>
      <c r="M40" s="30" t="e">
        <f t="shared" si="2"/>
        <v>#N/A</v>
      </c>
      <c r="N40" s="31"/>
      <c r="O40" s="30" t="e">
        <f>IF(Финишки!$H$4=0," ",VLOOKUP(B40,Финишки!$G$4:$H$500,2,FALSE))</f>
        <v>#N/A</v>
      </c>
      <c r="P40" s="30" t="e">
        <f t="shared" si="3"/>
        <v>#N/A</v>
      </c>
      <c r="Q40" s="88" t="e">
        <f t="shared" si="4"/>
        <v>#N/A</v>
      </c>
      <c r="R40" s="31"/>
      <c r="S40" s="30" t="e">
        <f>IF(Финишки!$K$4=0," ",VLOOKUP(B40,Финишки!$J$4:$K$500,2,FALSE))</f>
        <v>#N/A</v>
      </c>
      <c r="T40" s="30" t="e">
        <f t="shared" si="5"/>
        <v>#N/A</v>
      </c>
      <c r="U40" s="30" t="e">
        <f t="shared" si="6"/>
        <v>#N/A</v>
      </c>
      <c r="V40" s="31"/>
      <c r="W40" s="33" t="e">
        <f>IF(Финишки!$M$4=0," ",VLOOKUP(B40,Финишки!$M$4:$N$500,2,FALSE))</f>
        <v>#N/A</v>
      </c>
      <c r="X40" s="33" t="e">
        <f t="shared" si="7"/>
        <v>#N/A</v>
      </c>
      <c r="Y40" s="30" t="e">
        <f t="shared" si="8"/>
        <v>#N/A</v>
      </c>
      <c r="Z40" s="31"/>
      <c r="AA40" s="34" t="e">
        <f>IF(Финишки!$M$4=0," ",VLOOKUP(B40,Финишки!$M$4:$N$500,2,FALSE))</f>
        <v>#N/A</v>
      </c>
      <c r="AB40" s="34" t="e">
        <f t="shared" si="9"/>
        <v>#N/A</v>
      </c>
      <c r="AC40" s="85" t="e">
        <f t="shared" si="10"/>
        <v>#N/A</v>
      </c>
      <c r="AD40" s="36" t="e">
        <f>AB40-AB24</f>
        <v>#N/A</v>
      </c>
      <c r="AE40" s="37" t="s">
        <v>40</v>
      </c>
      <c r="AF40" s="38"/>
      <c r="AG40" s="3"/>
    </row>
    <row r="41" spans="1:31" ht="9.75" customHeight="1">
      <c r="A41" s="70"/>
      <c r="B41" s="89" t="s">
        <v>9</v>
      </c>
      <c r="C41" s="70"/>
      <c r="D41" s="70"/>
      <c r="E41" s="70"/>
      <c r="F41" s="71"/>
      <c r="G41" s="90"/>
      <c r="H41" s="72"/>
      <c r="I41" s="72"/>
      <c r="J41" s="72"/>
      <c r="K41" s="72"/>
      <c r="L41" s="72"/>
      <c r="M41" s="72"/>
      <c r="N41" s="72"/>
      <c r="O41" s="72"/>
      <c r="P41" s="72"/>
      <c r="Q41" s="91"/>
      <c r="R41" s="91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92"/>
      <c r="AE41" s="92"/>
    </row>
    <row r="42" spans="1:31" ht="15" customHeight="1">
      <c r="A42" s="70"/>
      <c r="B42" s="89" t="s">
        <v>94</v>
      </c>
      <c r="C42" s="70"/>
      <c r="D42" s="70"/>
      <c r="E42" s="70"/>
      <c r="F42" s="71"/>
      <c r="G42" s="90"/>
      <c r="H42" s="72"/>
      <c r="I42" s="72"/>
      <c r="J42" s="72"/>
      <c r="K42" s="72"/>
      <c r="L42" s="72"/>
      <c r="M42" s="72"/>
      <c r="N42" s="72"/>
      <c r="O42" s="72"/>
      <c r="P42" s="72"/>
      <c r="Q42" s="91"/>
      <c r="R42" s="91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92"/>
      <c r="AE42" s="92"/>
    </row>
    <row r="43" spans="1:31" ht="9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7.25" customHeight="1">
      <c r="A44" s="9" t="s">
        <v>67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2.75">
      <c r="A45" s="15" t="s">
        <v>13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2" ht="26.25" customHeight="1">
      <c r="A46" s="19" t="s">
        <v>65</v>
      </c>
      <c r="B46" s="17" t="s">
        <v>15</v>
      </c>
      <c r="C46" s="20" t="s">
        <v>16</v>
      </c>
      <c r="D46" s="20" t="s">
        <v>17</v>
      </c>
      <c r="E46" s="20" t="s">
        <v>18</v>
      </c>
      <c r="F46" s="19" t="s">
        <v>19</v>
      </c>
      <c r="G46" s="17" t="s">
        <v>20</v>
      </c>
      <c r="H46" s="19" t="s">
        <v>22</v>
      </c>
      <c r="I46" s="19" t="s">
        <v>21</v>
      </c>
      <c r="J46" s="20" t="s">
        <v>23</v>
      </c>
      <c r="K46" s="20" t="s">
        <v>24</v>
      </c>
      <c r="L46" s="21" t="s">
        <v>25</v>
      </c>
      <c r="M46" s="20" t="s">
        <v>25</v>
      </c>
      <c r="N46" s="20" t="s">
        <v>23</v>
      </c>
      <c r="O46" s="20"/>
      <c r="P46" s="20"/>
      <c r="Q46" s="19" t="s">
        <v>29</v>
      </c>
      <c r="R46" s="20" t="s">
        <v>23</v>
      </c>
      <c r="S46" s="20" t="s">
        <v>27</v>
      </c>
      <c r="T46" s="20"/>
      <c r="U46" s="20" t="s">
        <v>28</v>
      </c>
      <c r="V46" s="20" t="s">
        <v>23</v>
      </c>
      <c r="W46" s="19"/>
      <c r="X46" s="19"/>
      <c r="Y46" s="19" t="s">
        <v>21</v>
      </c>
      <c r="Z46" s="19" t="s">
        <v>23</v>
      </c>
      <c r="AA46" s="19" t="s">
        <v>30</v>
      </c>
      <c r="AB46" s="19" t="s">
        <v>30</v>
      </c>
      <c r="AC46" s="19" t="s">
        <v>31</v>
      </c>
      <c r="AD46" s="19" t="s">
        <v>32</v>
      </c>
      <c r="AE46" s="19" t="s">
        <v>33</v>
      </c>
      <c r="AF46" s="80" t="s">
        <v>91</v>
      </c>
    </row>
    <row r="47" spans="1:33" s="39" customFormat="1" ht="17.25" customHeight="1">
      <c r="A47" s="81">
        <v>1</v>
      </c>
      <c r="B47" s="25">
        <v>14</v>
      </c>
      <c r="C47" s="46" t="s">
        <v>68</v>
      </c>
      <c r="D47" s="68">
        <v>1999</v>
      </c>
      <c r="E47" s="52" t="s">
        <v>36</v>
      </c>
      <c r="F47" s="40">
        <v>0</v>
      </c>
      <c r="G47" s="29" t="s">
        <v>37</v>
      </c>
      <c r="H47" s="87">
        <f>IF(Финишки!$B$4=0," ",VLOOKUP(B47,Финишки!$A$4:$B$500,2,FALSE))</f>
        <v>0.010208333333333333</v>
      </c>
      <c r="I47" s="82">
        <f aca="true" t="shared" si="11" ref="I47:I49">H47-F47</f>
        <v>0.010208333333333333</v>
      </c>
      <c r="J47" s="83">
        <v>1</v>
      </c>
      <c r="K47" s="82">
        <f>IF(Финишки!$E$4=0," ",VLOOKUP(B47,Финишки!$D$4:$E$500,2,FALSE))</f>
        <v>0.011249999999999998</v>
      </c>
      <c r="L47" s="82">
        <f aca="true" t="shared" si="12" ref="L47:L49">K47-F47</f>
        <v>0.011249999999999998</v>
      </c>
      <c r="M47" s="82">
        <f aca="true" t="shared" si="13" ref="M47:M49">IF(L47=" "," ",L47-I47)</f>
        <v>0.0010416666666666647</v>
      </c>
      <c r="N47" s="83">
        <v>1</v>
      </c>
      <c r="O47" s="82">
        <f>IF(Финишки!$H$4=0," ",VLOOKUP(B47,Финишки!$G$4:$H$500,2,FALSE))</f>
        <v>0.02349537037037037</v>
      </c>
      <c r="P47" s="82">
        <f aca="true" t="shared" si="14" ref="P47:P49">O47-F47</f>
        <v>0.02349537037037037</v>
      </c>
      <c r="Q47" s="40">
        <f aca="true" t="shared" si="15" ref="Q47:Q49">IF(P47=" "," ",P47-L47)</f>
        <v>0.012245370370370373</v>
      </c>
      <c r="R47" s="83">
        <v>1</v>
      </c>
      <c r="S47" s="82">
        <f>IF(Финишки!$K$4=0," ",VLOOKUP(B47,Финишки!$J$4:$K$500,2,FALSE))</f>
        <v>0.024305555555555556</v>
      </c>
      <c r="T47" s="82">
        <f aca="true" t="shared" si="16" ref="T47:T49">S47-F47</f>
        <v>0.024305555555555556</v>
      </c>
      <c r="U47" s="82">
        <f aca="true" t="shared" si="17" ref="U47:U49">IF(T47=" "," ",T47-P47)</f>
        <v>0.0008101851851851846</v>
      </c>
      <c r="V47" s="83">
        <v>1</v>
      </c>
      <c r="W47" s="84">
        <f>IF(Финишки!$M$4=0," ",VLOOKUP(B47,Финишки!$M$4:$N$500,2,FALSE))</f>
        <v>0.029675925925925925</v>
      </c>
      <c r="X47" s="84">
        <f aca="true" t="shared" si="18" ref="X47:X49">W47-F47</f>
        <v>0.029675925925925925</v>
      </c>
      <c r="Y47" s="82">
        <f aca="true" t="shared" si="19" ref="Y47:Y49">IF(X47=" "," ",X47-T47)</f>
        <v>0.005370370370370369</v>
      </c>
      <c r="Z47" s="83">
        <v>1</v>
      </c>
      <c r="AA47" s="85">
        <f>IF(Финишки!$M$4=0," ",VLOOKUP(B47,Финишки!$M$4:$N$500,2,FALSE))</f>
        <v>0.029675925925925925</v>
      </c>
      <c r="AB47" s="93">
        <f aca="true" t="shared" si="20" ref="AB47:AB49">AA47-F47</f>
        <v>0.029675925925925925</v>
      </c>
      <c r="AC47" s="85">
        <f aca="true" t="shared" si="21" ref="AC47:AC49">SUM(I47+AB47)</f>
        <v>0.03988425925925926</v>
      </c>
      <c r="AD47" s="86">
        <f>AB47-AB47</f>
        <v>0</v>
      </c>
      <c r="AE47" s="37" t="s">
        <v>40</v>
      </c>
      <c r="AF47" s="38"/>
      <c r="AG47" s="44">
        <f>MIN(AB47:AB47)</f>
        <v>0.029675925925925925</v>
      </c>
    </row>
    <row r="48" spans="1:33" s="39" customFormat="1" ht="17.25" customHeight="1">
      <c r="A48" s="81">
        <v>2</v>
      </c>
      <c r="B48" s="25">
        <v>17</v>
      </c>
      <c r="C48" s="46" t="s">
        <v>71</v>
      </c>
      <c r="D48" s="27">
        <v>1987</v>
      </c>
      <c r="E48" s="69"/>
      <c r="F48" s="40"/>
      <c r="G48" s="29" t="s">
        <v>47</v>
      </c>
      <c r="H48" s="87">
        <f>IF(Финишки!$B$4=0," ",VLOOKUP(B48,Финишки!$A$4:$B$500,2,FALSE))</f>
        <v>0.011284722222222222</v>
      </c>
      <c r="I48" s="82">
        <f t="shared" si="11"/>
        <v>0.011284722222222222</v>
      </c>
      <c r="J48" s="83">
        <v>2</v>
      </c>
      <c r="K48" s="82">
        <f>IF(Финишки!$E$4=0," ",VLOOKUP(B48,Финишки!$D$4:$E$500,2,FALSE))</f>
        <v>0.012372685185185186</v>
      </c>
      <c r="L48" s="82">
        <f t="shared" si="12"/>
        <v>0.012372685185185186</v>
      </c>
      <c r="M48" s="82">
        <f t="shared" si="13"/>
        <v>0.0010879629629629642</v>
      </c>
      <c r="N48" s="83">
        <v>2</v>
      </c>
      <c r="O48" s="82">
        <f>IF(Финишки!$H$4=0," ",VLOOKUP(B48,Финишки!$G$4:$H$500,2,FALSE))</f>
        <v>0.025706018518518517</v>
      </c>
      <c r="P48" s="82">
        <f t="shared" si="14"/>
        <v>0.025706018518518517</v>
      </c>
      <c r="Q48" s="40">
        <f t="shared" si="15"/>
        <v>0.01333333333333333</v>
      </c>
      <c r="R48" s="83">
        <v>2</v>
      </c>
      <c r="S48" s="82">
        <f>IF(Финишки!$K$4=0," ",VLOOKUP(B48,Финишки!$J$4:$K$500,2,FALSE))</f>
        <v>0.02702546296296296</v>
      </c>
      <c r="T48" s="82">
        <f t="shared" si="16"/>
        <v>0.02702546296296296</v>
      </c>
      <c r="U48" s="82">
        <f t="shared" si="17"/>
        <v>0.0013194444444444425</v>
      </c>
      <c r="V48" s="83">
        <v>2</v>
      </c>
      <c r="W48" s="84">
        <f>IF(Финишки!$M$4=0," ",VLOOKUP(B48,Финишки!$M$4:$N$500,2,FALSE))</f>
        <v>0.0332175925925926</v>
      </c>
      <c r="X48" s="84">
        <f t="shared" si="18"/>
        <v>0.0332175925925926</v>
      </c>
      <c r="Y48" s="82">
        <f t="shared" si="19"/>
        <v>0.006192129629629638</v>
      </c>
      <c r="Z48" s="83">
        <v>2</v>
      </c>
      <c r="AA48" s="85">
        <f>IF(Финишки!$M$4=0," ",VLOOKUP(B48,Финишки!$M$4:$N$500,2,FALSE))</f>
        <v>0.0332175925925926</v>
      </c>
      <c r="AB48" s="93">
        <f t="shared" si="20"/>
        <v>0.0332175925925926</v>
      </c>
      <c r="AC48" s="85">
        <f t="shared" si="21"/>
        <v>0.04450231481481482</v>
      </c>
      <c r="AD48" s="86">
        <f>AB48-AB47</f>
        <v>0.003541666666666672</v>
      </c>
      <c r="AE48" s="37" t="s">
        <v>40</v>
      </c>
      <c r="AF48" s="38"/>
      <c r="AG48" s="3"/>
    </row>
    <row r="49" spans="1:33" s="39" customFormat="1" ht="17.25" customHeight="1">
      <c r="A49" s="81" t="s">
        <v>93</v>
      </c>
      <c r="B49" s="25">
        <v>16</v>
      </c>
      <c r="C49" s="46" t="s">
        <v>70</v>
      </c>
      <c r="D49" s="68">
        <v>2002</v>
      </c>
      <c r="E49" s="52"/>
      <c r="F49" s="40"/>
      <c r="G49" s="29" t="s">
        <v>37</v>
      </c>
      <c r="H49" s="87" t="e">
        <f>IF(Финишки!$B$4=0," ",VLOOKUP(B49,Финишки!$A$4:$B$500,2,FALSE))</f>
        <v>#N/A</v>
      </c>
      <c r="I49" s="30" t="e">
        <f t="shared" si="11"/>
        <v>#N/A</v>
      </c>
      <c r="J49" s="31"/>
      <c r="K49" s="30" t="e">
        <f>IF(Финишки!$E$4=0," ",VLOOKUP(B49,Финишки!$D$4:$E$500,2,FALSE))</f>
        <v>#N/A</v>
      </c>
      <c r="L49" s="30" t="e">
        <f t="shared" si="12"/>
        <v>#N/A</v>
      </c>
      <c r="M49" s="30" t="e">
        <f t="shared" si="13"/>
        <v>#N/A</v>
      </c>
      <c r="N49" s="31"/>
      <c r="O49" s="30" t="e">
        <f>IF(Финишки!$H$4=0," ",VLOOKUP(B49,Финишки!$G$4:$H$500,2,FALSE))</f>
        <v>#N/A</v>
      </c>
      <c r="P49" s="30" t="e">
        <f t="shared" si="14"/>
        <v>#N/A</v>
      </c>
      <c r="Q49" s="88" t="e">
        <f t="shared" si="15"/>
        <v>#N/A</v>
      </c>
      <c r="R49" s="31"/>
      <c r="S49" s="30" t="e">
        <f>IF(Финишки!$K$4=0," ",VLOOKUP(B49,Финишки!$J$4:$K$500,2,FALSE))</f>
        <v>#N/A</v>
      </c>
      <c r="T49" s="30" t="e">
        <f t="shared" si="16"/>
        <v>#N/A</v>
      </c>
      <c r="U49" s="30" t="e">
        <f t="shared" si="17"/>
        <v>#N/A</v>
      </c>
      <c r="V49" s="31"/>
      <c r="W49" s="33" t="e">
        <f>IF(Финишки!$M$4=0," ",VLOOKUP(B49,Финишки!$M$4:$N$500,2,FALSE))</f>
        <v>#N/A</v>
      </c>
      <c r="X49" s="33" t="e">
        <f t="shared" si="18"/>
        <v>#N/A</v>
      </c>
      <c r="Y49" s="30" t="e">
        <f t="shared" si="19"/>
        <v>#N/A</v>
      </c>
      <c r="Z49" s="31"/>
      <c r="AA49" s="34" t="e">
        <f>IF(Финишки!$M$4=0," ",VLOOKUP(B49,Финишки!$M$4:$N$500,2,FALSE))</f>
        <v>#N/A</v>
      </c>
      <c r="AB49" s="35" t="e">
        <f t="shared" si="20"/>
        <v>#N/A</v>
      </c>
      <c r="AC49" s="85" t="e">
        <f t="shared" si="21"/>
        <v>#N/A</v>
      </c>
      <c r="AD49" s="36">
        <v>0</v>
      </c>
      <c r="AE49" s="37" t="s">
        <v>40</v>
      </c>
      <c r="AF49" s="38"/>
      <c r="AG49" s="44" t="e">
        <f>MIN(AB49:AB49)</f>
        <v>#N/A</v>
      </c>
    </row>
    <row r="50" spans="1:31" ht="6.75" customHeight="1">
      <c r="A50" s="70"/>
      <c r="B50" s="89" t="s">
        <v>9</v>
      </c>
      <c r="C50" s="70"/>
      <c r="D50" s="70"/>
      <c r="E50" s="70"/>
      <c r="F50" s="71"/>
      <c r="G50" s="90"/>
      <c r="H50" s="72"/>
      <c r="I50" s="72"/>
      <c r="J50" s="72"/>
      <c r="K50" s="72"/>
      <c r="L50" s="72"/>
      <c r="M50" s="72"/>
      <c r="N50" s="72"/>
      <c r="O50" s="72"/>
      <c r="P50" s="72"/>
      <c r="Q50" s="91"/>
      <c r="R50" s="91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92"/>
      <c r="AE50" s="92"/>
    </row>
    <row r="51" spans="1:31" ht="15" customHeight="1">
      <c r="A51" s="70"/>
      <c r="B51" s="89" t="s">
        <v>95</v>
      </c>
      <c r="C51" s="70"/>
      <c r="D51" s="70"/>
      <c r="E51" s="70"/>
      <c r="F51" s="71"/>
      <c r="G51" s="90"/>
      <c r="H51" s="72"/>
      <c r="I51" s="72"/>
      <c r="J51" s="72"/>
      <c r="K51" s="72"/>
      <c r="L51" s="72"/>
      <c r="M51" s="72"/>
      <c r="N51" s="72"/>
      <c r="O51" s="72"/>
      <c r="P51" s="72"/>
      <c r="Q51" s="91"/>
      <c r="R51" s="91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92"/>
      <c r="AE51" s="92"/>
    </row>
    <row r="52" spans="1:31" ht="9.75" customHeight="1">
      <c r="A52" s="70"/>
      <c r="B52" s="94"/>
      <c r="C52" s="70"/>
      <c r="D52" s="70"/>
      <c r="E52" s="70"/>
      <c r="F52" s="71"/>
      <c r="G52" s="90"/>
      <c r="H52" s="72"/>
      <c r="I52" s="72"/>
      <c r="J52" s="72"/>
      <c r="K52" s="72"/>
      <c r="L52" s="72"/>
      <c r="M52" s="72"/>
      <c r="N52" s="72"/>
      <c r="O52" s="72"/>
      <c r="P52" s="72"/>
      <c r="Q52" s="91"/>
      <c r="R52" s="91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92"/>
      <c r="AE52" s="92"/>
    </row>
    <row r="53" spans="1:31" ht="12.75">
      <c r="A53" s="70"/>
      <c r="B53" s="94"/>
      <c r="C53" s="15" t="s">
        <v>72</v>
      </c>
      <c r="D53" s="70"/>
      <c r="E53" s="70"/>
      <c r="F53" s="71"/>
      <c r="G53" s="15" t="s">
        <v>73</v>
      </c>
      <c r="H53" s="72"/>
      <c r="I53" s="72"/>
      <c r="J53" s="72"/>
      <c r="K53" s="72"/>
      <c r="L53" s="72"/>
      <c r="M53" s="72"/>
      <c r="N53" s="72"/>
      <c r="O53" s="72"/>
      <c r="P53" s="72"/>
      <c r="Q53" s="91"/>
      <c r="R53" s="91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92"/>
      <c r="AE53" s="92"/>
    </row>
    <row r="54" spans="1:31" ht="11.25" customHeight="1">
      <c r="A54" s="70"/>
      <c r="B54" s="94"/>
      <c r="C54" s="70"/>
      <c r="D54" s="70"/>
      <c r="E54" s="70"/>
      <c r="F54" s="71"/>
      <c r="G54" s="90"/>
      <c r="H54" s="72"/>
      <c r="I54" s="72"/>
      <c r="J54" s="72"/>
      <c r="K54" s="72"/>
      <c r="L54" s="72"/>
      <c r="M54" s="72"/>
      <c r="N54" s="72"/>
      <c r="O54" s="72"/>
      <c r="P54" s="72"/>
      <c r="Q54" s="91"/>
      <c r="R54" s="91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92"/>
      <c r="AE54" s="92"/>
    </row>
    <row r="55" spans="1:31" ht="12.75">
      <c r="A55" s="70"/>
      <c r="B55" s="94"/>
      <c r="C55" s="15" t="s">
        <v>74</v>
      </c>
      <c r="D55" s="70"/>
      <c r="E55" s="70"/>
      <c r="F55" s="71"/>
      <c r="G55" s="15" t="s">
        <v>75</v>
      </c>
      <c r="H55" s="72"/>
      <c r="I55" s="72"/>
      <c r="J55" s="72"/>
      <c r="K55" s="72"/>
      <c r="L55" s="72"/>
      <c r="M55" s="72"/>
      <c r="N55" s="72"/>
      <c r="O55" s="72"/>
      <c r="P55" s="72"/>
      <c r="Q55" s="91"/>
      <c r="R55" s="91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92"/>
      <c r="AE55" s="92"/>
    </row>
    <row r="56" spans="1:31" ht="6" customHeight="1">
      <c r="A56" s="70"/>
      <c r="B56" s="94"/>
      <c r="C56" s="70"/>
      <c r="D56" s="70"/>
      <c r="E56" s="70"/>
      <c r="F56" s="71"/>
      <c r="G56" s="90"/>
      <c r="H56" s="72"/>
      <c r="I56" s="72"/>
      <c r="J56" s="72"/>
      <c r="K56" s="72"/>
      <c r="L56" s="72"/>
      <c r="M56" s="72"/>
      <c r="N56" s="72"/>
      <c r="O56" s="72"/>
      <c r="P56" s="72"/>
      <c r="Q56" s="91"/>
      <c r="R56" s="91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92"/>
      <c r="AE56" s="92"/>
    </row>
    <row r="57" spans="1:31" ht="12.75" hidden="1">
      <c r="A57" s="70"/>
      <c r="B57" s="94"/>
      <c r="C57" s="15" t="s">
        <v>96</v>
      </c>
      <c r="D57" s="70"/>
      <c r="E57" s="70"/>
      <c r="F57" s="71"/>
      <c r="G57" s="15" t="s">
        <v>97</v>
      </c>
      <c r="H57" s="72"/>
      <c r="I57" s="72"/>
      <c r="J57" s="72"/>
      <c r="K57" s="72"/>
      <c r="L57" s="72"/>
      <c r="M57" s="72"/>
      <c r="N57" s="72"/>
      <c r="O57" s="72"/>
      <c r="P57" s="72"/>
      <c r="Q57" s="91"/>
      <c r="R57" s="91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92"/>
      <c r="AE57" s="92"/>
    </row>
    <row r="58" spans="1:31" ht="6.75" customHeight="1" hidden="1">
      <c r="A58" s="70"/>
      <c r="B58" s="94"/>
      <c r="C58" s="70"/>
      <c r="D58" s="70"/>
      <c r="E58" s="70"/>
      <c r="F58" s="71"/>
      <c r="G58" s="90"/>
      <c r="H58" s="72"/>
      <c r="I58" s="72"/>
      <c r="J58" s="72"/>
      <c r="K58" s="72"/>
      <c r="L58" s="72"/>
      <c r="M58" s="72"/>
      <c r="N58" s="72"/>
      <c r="O58" s="72"/>
      <c r="P58" s="72"/>
      <c r="Q58" s="91"/>
      <c r="R58" s="91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92"/>
      <c r="AE58" s="92"/>
    </row>
    <row r="59" spans="1:31" ht="12.75" hidden="1">
      <c r="A59" s="70"/>
      <c r="B59" s="94"/>
      <c r="C59" s="95" t="s">
        <v>98</v>
      </c>
      <c r="D59" s="70"/>
      <c r="E59" s="70"/>
      <c r="F59" s="71"/>
      <c r="G59" s="96" t="s">
        <v>99</v>
      </c>
      <c r="H59" s="72"/>
      <c r="I59" s="72"/>
      <c r="J59" s="72"/>
      <c r="K59" s="72"/>
      <c r="L59" s="72"/>
      <c r="M59" s="72"/>
      <c r="N59" s="72"/>
      <c r="O59" s="72"/>
      <c r="P59" s="72"/>
      <c r="Q59" s="91"/>
      <c r="R59" s="91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92"/>
      <c r="AE59" s="92"/>
    </row>
  </sheetData>
  <sheetProtection selectLockedCells="1" selectUnlockedCells="1"/>
  <mergeCells count="19">
    <mergeCell ref="A1:AF1"/>
    <mergeCell ref="A2:AF2"/>
    <mergeCell ref="A3:AF3"/>
    <mergeCell ref="A4:AF4"/>
    <mergeCell ref="A5:AF5"/>
    <mergeCell ref="A6:AE6"/>
    <mergeCell ref="U8:AE8"/>
    <mergeCell ref="U9:AE9"/>
    <mergeCell ref="A10:C10"/>
    <mergeCell ref="A12:AE12"/>
    <mergeCell ref="A13:AE13"/>
    <mergeCell ref="A14:AE14"/>
    <mergeCell ref="A15:AE15"/>
    <mergeCell ref="Z17:AE17"/>
    <mergeCell ref="A19:C19"/>
    <mergeCell ref="A21:AE21"/>
    <mergeCell ref="A22:AE22"/>
    <mergeCell ref="A44:AE44"/>
    <mergeCell ref="A45:AE45"/>
  </mergeCells>
  <printOptions/>
  <pageMargins left="0.3701388888888889" right="0" top="0.44027777777777777" bottom="0.42986111111111114" header="0.5118055555555555" footer="0.5118055555555555"/>
  <pageSetup horizontalDpi="300" verticalDpi="300" orientation="landscape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AB69"/>
  <sheetViews>
    <sheetView view="pageBreakPreview" zoomScale="65" zoomScaleNormal="90" zoomScaleSheetLayoutView="65" workbookViewId="0" topLeftCell="A1">
      <selection activeCell="E5" sqref="E5"/>
    </sheetView>
  </sheetViews>
  <sheetFormatPr defaultColWidth="8.00390625" defaultRowHeight="12.75"/>
  <cols>
    <col min="1" max="1" width="5.00390625" style="12" customWidth="1"/>
    <col min="2" max="2" width="8.7109375" style="12" customWidth="1"/>
    <col min="3" max="3" width="2.28125" style="12" customWidth="1"/>
    <col min="4" max="4" width="5.57421875" style="12" customWidth="1"/>
    <col min="5" max="5" width="8.7109375" style="12" customWidth="1"/>
    <col min="6" max="6" width="2.28125" style="12" customWidth="1"/>
    <col min="7" max="7" width="5.140625" style="12" customWidth="1"/>
    <col min="8" max="8" width="7.7109375" style="97" customWidth="1"/>
    <col min="9" max="9" width="2.421875" style="12" customWidth="1"/>
    <col min="10" max="10" width="5.140625" style="12" customWidth="1"/>
    <col min="11" max="11" width="8.140625" style="12" customWidth="1"/>
    <col min="12" max="12" width="3.140625" style="12" customWidth="1"/>
    <col min="13" max="13" width="5.140625" style="12" customWidth="1"/>
    <col min="14" max="14" width="10.140625" style="12" customWidth="1"/>
    <col min="15" max="15" width="8.8515625" style="98" customWidth="1"/>
    <col min="16" max="16384" width="9.00390625" style="0" customWidth="1"/>
  </cols>
  <sheetData>
    <row r="2" spans="1:18" ht="12.75">
      <c r="A2" s="99" t="s">
        <v>21</v>
      </c>
      <c r="B2" s="99"/>
      <c r="D2" s="99" t="s">
        <v>100</v>
      </c>
      <c r="E2" s="99"/>
      <c r="G2" s="99" t="s">
        <v>101</v>
      </c>
      <c r="H2" s="99"/>
      <c r="J2" s="99" t="s">
        <v>102</v>
      </c>
      <c r="K2" s="99"/>
      <c r="M2" s="99" t="s">
        <v>29</v>
      </c>
      <c r="N2" s="99"/>
      <c r="R2" s="89" t="s">
        <v>103</v>
      </c>
    </row>
    <row r="3" spans="1:18" ht="12.75">
      <c r="A3" s="100" t="s">
        <v>104</v>
      </c>
      <c r="B3" s="100" t="s">
        <v>105</v>
      </c>
      <c r="D3" s="100" t="s">
        <v>104</v>
      </c>
      <c r="E3" s="100" t="s">
        <v>105</v>
      </c>
      <c r="G3" s="100" t="s">
        <v>104</v>
      </c>
      <c r="H3" s="101" t="s">
        <v>105</v>
      </c>
      <c r="J3" s="100" t="s">
        <v>104</v>
      </c>
      <c r="K3" s="100" t="s">
        <v>105</v>
      </c>
      <c r="M3" s="100" t="s">
        <v>104</v>
      </c>
      <c r="N3" s="100" t="s">
        <v>105</v>
      </c>
      <c r="R3" s="89" t="s">
        <v>106</v>
      </c>
    </row>
    <row r="4" spans="1:18" ht="12.75">
      <c r="A4" s="102">
        <v>1</v>
      </c>
      <c r="B4" s="103">
        <v>0.007777777777777777</v>
      </c>
      <c r="C4" s="102"/>
      <c r="D4" s="102">
        <v>1</v>
      </c>
      <c r="E4" s="103">
        <v>0.008206018518518519</v>
      </c>
      <c r="F4" s="102"/>
      <c r="G4" s="102">
        <v>1</v>
      </c>
      <c r="H4" s="104">
        <v>0.017627314814814814</v>
      </c>
      <c r="I4" s="102"/>
      <c r="J4" s="102">
        <v>1</v>
      </c>
      <c r="K4" s="103">
        <v>0.01818287037037037</v>
      </c>
      <c r="L4" s="102"/>
      <c r="M4" s="102">
        <v>1</v>
      </c>
      <c r="N4" s="105">
        <v>0.022430555555555554</v>
      </c>
      <c r="R4" s="89" t="s">
        <v>107</v>
      </c>
    </row>
    <row r="5" spans="1:18" ht="13.5">
      <c r="A5" s="106">
        <v>6</v>
      </c>
      <c r="B5" s="103">
        <v>0.008263888888888888</v>
      </c>
      <c r="C5" s="102"/>
      <c r="D5" s="106">
        <v>3</v>
      </c>
      <c r="E5" s="103">
        <v>0.008912037037037038</v>
      </c>
      <c r="F5" s="102"/>
      <c r="G5" s="106">
        <v>6</v>
      </c>
      <c r="H5" s="104">
        <v>0.018379629629629628</v>
      </c>
      <c r="I5" s="102"/>
      <c r="J5" s="106">
        <v>3</v>
      </c>
      <c r="K5" s="104">
        <v>0.01898148148148148</v>
      </c>
      <c r="L5" s="102"/>
      <c r="M5" s="106">
        <v>3</v>
      </c>
      <c r="N5" s="105">
        <v>0.023402777777777783</v>
      </c>
      <c r="R5" s="107"/>
    </row>
    <row r="6" spans="1:18" ht="12.75">
      <c r="A6" s="108">
        <v>3</v>
      </c>
      <c r="B6" s="103">
        <v>0.00832175925925926</v>
      </c>
      <c r="C6" s="102"/>
      <c r="D6" s="108">
        <v>6</v>
      </c>
      <c r="E6" s="103">
        <v>0.00912037037037037</v>
      </c>
      <c r="F6" s="102"/>
      <c r="G6" s="108">
        <v>3</v>
      </c>
      <c r="H6" s="104">
        <v>0.018379629629629628</v>
      </c>
      <c r="I6" s="102"/>
      <c r="J6" s="108">
        <v>6</v>
      </c>
      <c r="K6" s="104">
        <v>0.019351851851851853</v>
      </c>
      <c r="L6" s="102"/>
      <c r="M6" s="108">
        <v>6</v>
      </c>
      <c r="N6" s="105">
        <v>0.023750000000000004</v>
      </c>
      <c r="R6" s="89" t="s">
        <v>108</v>
      </c>
    </row>
    <row r="7" spans="1:18" ht="12.75">
      <c r="A7" s="108">
        <v>8</v>
      </c>
      <c r="B7" s="103">
        <v>0.00849537037037037</v>
      </c>
      <c r="C7" s="102"/>
      <c r="D7" s="108">
        <v>8</v>
      </c>
      <c r="E7" s="103">
        <v>0.009247685185185185</v>
      </c>
      <c r="F7" s="102"/>
      <c r="G7" s="108">
        <v>4</v>
      </c>
      <c r="H7" s="104">
        <v>0.019247685185185184</v>
      </c>
      <c r="I7" s="102"/>
      <c r="J7" s="108">
        <v>4</v>
      </c>
      <c r="K7" s="104">
        <v>0.019502314814814816</v>
      </c>
      <c r="L7" s="102"/>
      <c r="M7" s="108">
        <v>5</v>
      </c>
      <c r="N7" s="105">
        <v>0.024548611111111115</v>
      </c>
      <c r="R7" s="89" t="s">
        <v>109</v>
      </c>
    </row>
    <row r="8" spans="1:18" ht="12.75">
      <c r="A8" s="108">
        <v>13</v>
      </c>
      <c r="B8" s="103">
        <v>0.00835648148148148</v>
      </c>
      <c r="C8" s="102"/>
      <c r="D8" s="108">
        <v>11</v>
      </c>
      <c r="E8" s="103">
        <v>0.009479166666666667</v>
      </c>
      <c r="F8" s="102"/>
      <c r="G8" s="108">
        <v>5</v>
      </c>
      <c r="H8" s="104">
        <v>0.019305555555555555</v>
      </c>
      <c r="I8" s="102"/>
      <c r="J8" s="108">
        <v>5</v>
      </c>
      <c r="K8" s="104">
        <v>0.01994212962962963</v>
      </c>
      <c r="L8" s="102"/>
      <c r="M8" s="108">
        <v>4</v>
      </c>
      <c r="N8" s="105">
        <v>0.024999999999999998</v>
      </c>
      <c r="R8" s="89" t="s">
        <v>110</v>
      </c>
    </row>
    <row r="9" spans="1:18" ht="12.75">
      <c r="A9" s="108">
        <v>11</v>
      </c>
      <c r="B9" s="103">
        <v>0.00866898148148148</v>
      </c>
      <c r="C9" s="102"/>
      <c r="D9" s="108">
        <v>13</v>
      </c>
      <c r="E9" s="103">
        <v>0.009560185185185185</v>
      </c>
      <c r="F9" s="102"/>
      <c r="G9" s="108">
        <v>8</v>
      </c>
      <c r="H9" s="104">
        <v>0.019664351851851853</v>
      </c>
      <c r="I9" s="102"/>
      <c r="J9" s="108">
        <v>8</v>
      </c>
      <c r="K9" s="104">
        <v>0.020358796296296295</v>
      </c>
      <c r="L9" s="102"/>
      <c r="M9" s="108">
        <v>8</v>
      </c>
      <c r="N9" s="105">
        <v>0.02508101851851852</v>
      </c>
      <c r="R9" s="89" t="s">
        <v>111</v>
      </c>
    </row>
    <row r="10" spans="1:18" ht="12.75">
      <c r="A10" s="108">
        <v>4</v>
      </c>
      <c r="B10" s="103">
        <v>0.009027777777777779</v>
      </c>
      <c r="C10" s="102"/>
      <c r="D10" s="108">
        <v>5</v>
      </c>
      <c r="E10" s="103">
        <v>0.009710648148148147</v>
      </c>
      <c r="F10" s="102"/>
      <c r="G10" s="108">
        <v>13</v>
      </c>
      <c r="H10" s="104">
        <v>0.02013888888888889</v>
      </c>
      <c r="I10" s="102"/>
      <c r="J10" s="108">
        <v>13</v>
      </c>
      <c r="K10" s="104">
        <v>0.020833333333333332</v>
      </c>
      <c r="L10" s="102"/>
      <c r="M10" s="108">
        <v>13</v>
      </c>
      <c r="N10" s="105">
        <v>0.025520833333333336</v>
      </c>
      <c r="R10" s="89" t="s">
        <v>112</v>
      </c>
    </row>
    <row r="11" spans="1:18" ht="12.75">
      <c r="A11" s="108">
        <v>10</v>
      </c>
      <c r="B11" s="103">
        <v>0.009039351851851852</v>
      </c>
      <c r="C11" s="102"/>
      <c r="D11" s="108">
        <v>9</v>
      </c>
      <c r="E11" s="103">
        <v>0.00982638888888889</v>
      </c>
      <c r="F11" s="102"/>
      <c r="G11" s="108">
        <v>9</v>
      </c>
      <c r="H11" s="104">
        <v>0.020497685185185185</v>
      </c>
      <c r="I11" s="102"/>
      <c r="J11" s="108">
        <v>9</v>
      </c>
      <c r="K11" s="104">
        <v>0.02125</v>
      </c>
      <c r="L11" s="102"/>
      <c r="M11" s="108">
        <v>12</v>
      </c>
      <c r="N11" s="105">
        <v>0.025706018518518517</v>
      </c>
      <c r="R11" s="107"/>
    </row>
    <row r="12" spans="1:18" ht="12.75">
      <c r="A12" s="108">
        <v>12</v>
      </c>
      <c r="B12" s="103">
        <v>0.009097222222222222</v>
      </c>
      <c r="C12" s="102"/>
      <c r="D12" s="108">
        <v>4</v>
      </c>
      <c r="E12" s="103">
        <v>0.009837962962962963</v>
      </c>
      <c r="F12" s="102"/>
      <c r="G12" s="108">
        <v>12</v>
      </c>
      <c r="H12" s="104">
        <v>0.020555555555555556</v>
      </c>
      <c r="I12" s="102"/>
      <c r="J12" s="108">
        <v>12</v>
      </c>
      <c r="K12" s="104">
        <v>0.020868055555555556</v>
      </c>
      <c r="L12" s="102"/>
      <c r="M12" s="108">
        <v>9</v>
      </c>
      <c r="N12" s="105">
        <v>0.027164351851851853</v>
      </c>
      <c r="R12" s="109" t="s">
        <v>113</v>
      </c>
    </row>
    <row r="13" spans="1:14" ht="12.75">
      <c r="A13" s="108">
        <v>9</v>
      </c>
      <c r="B13" s="103">
        <v>0.009108796296296297</v>
      </c>
      <c r="C13" s="102"/>
      <c r="D13" s="108">
        <v>10</v>
      </c>
      <c r="E13" s="103">
        <v>0.009849537037037037</v>
      </c>
      <c r="F13" s="102"/>
      <c r="G13" s="108">
        <v>11</v>
      </c>
      <c r="H13" s="104">
        <v>0.021863425925925925</v>
      </c>
      <c r="I13" s="102"/>
      <c r="J13" s="108">
        <v>11</v>
      </c>
      <c r="K13" s="104">
        <v>0.022743055555555555</v>
      </c>
      <c r="L13" s="102"/>
      <c r="M13" s="108">
        <v>11</v>
      </c>
      <c r="N13" s="105">
        <v>0.027442129629629632</v>
      </c>
    </row>
    <row r="14" spans="1:28" ht="12.75">
      <c r="A14" s="108">
        <v>5</v>
      </c>
      <c r="B14" s="103">
        <v>0.00912037037037037</v>
      </c>
      <c r="C14" s="102"/>
      <c r="D14" s="108">
        <v>12</v>
      </c>
      <c r="E14" s="103">
        <v>0.009907407407407408</v>
      </c>
      <c r="F14" s="102"/>
      <c r="G14" s="108">
        <v>10</v>
      </c>
      <c r="H14" s="104">
        <v>0.021921296296296296</v>
      </c>
      <c r="I14" s="102"/>
      <c r="J14" s="108">
        <v>10</v>
      </c>
      <c r="K14" s="104">
        <v>0.023055555555555555</v>
      </c>
      <c r="L14" s="102"/>
      <c r="M14" s="108">
        <v>10</v>
      </c>
      <c r="N14" s="105">
        <v>0.02815972222222222</v>
      </c>
      <c r="P14" s="103"/>
      <c r="Q14" s="102"/>
      <c r="R14" s="102"/>
      <c r="S14" s="103"/>
      <c r="T14" s="102"/>
      <c r="U14" s="102"/>
      <c r="V14" s="104"/>
      <c r="W14" s="102"/>
      <c r="X14" s="102"/>
      <c r="Y14" s="103"/>
      <c r="Z14" s="102"/>
      <c r="AA14" s="102"/>
      <c r="AB14" s="105"/>
    </row>
    <row r="15" spans="1:14" ht="12.75">
      <c r="A15" s="108">
        <v>14</v>
      </c>
      <c r="B15" s="103">
        <v>0.010208333333333333</v>
      </c>
      <c r="C15" s="102"/>
      <c r="D15" s="108">
        <v>14</v>
      </c>
      <c r="E15" s="103">
        <v>0.011249999999999998</v>
      </c>
      <c r="F15" s="102"/>
      <c r="G15" s="108">
        <v>7</v>
      </c>
      <c r="H15" s="104">
        <v>0.02332175925925926</v>
      </c>
      <c r="I15" s="102"/>
      <c r="J15" s="108">
        <v>7</v>
      </c>
      <c r="K15" s="104">
        <v>0.024212962962962964</v>
      </c>
      <c r="L15" s="102"/>
      <c r="M15" s="108">
        <v>14</v>
      </c>
      <c r="N15" s="105">
        <v>0.029675925925925925</v>
      </c>
    </row>
    <row r="16" spans="1:14" ht="12.75">
      <c r="A16" s="108">
        <v>7</v>
      </c>
      <c r="B16" s="103">
        <v>0.010497685185185186</v>
      </c>
      <c r="C16" s="102"/>
      <c r="D16" s="108">
        <v>7</v>
      </c>
      <c r="E16" s="103">
        <v>0.011388888888888888</v>
      </c>
      <c r="F16" s="102"/>
      <c r="G16" s="108">
        <v>14</v>
      </c>
      <c r="H16" s="104">
        <v>0.02349537037037037</v>
      </c>
      <c r="I16" s="102"/>
      <c r="J16" s="108">
        <v>14</v>
      </c>
      <c r="K16" s="104">
        <v>0.024305555555555556</v>
      </c>
      <c r="L16" s="102"/>
      <c r="M16" s="108">
        <v>7</v>
      </c>
      <c r="N16" s="105">
        <v>0.029780092592592594</v>
      </c>
    </row>
    <row r="17" spans="1:14" ht="12.75">
      <c r="A17" s="108">
        <v>17</v>
      </c>
      <c r="B17" s="103">
        <v>0.011284722222222222</v>
      </c>
      <c r="C17" s="102"/>
      <c r="D17" s="108">
        <v>17</v>
      </c>
      <c r="E17" s="103">
        <v>0.012372685185185186</v>
      </c>
      <c r="F17" s="102"/>
      <c r="G17" s="108">
        <v>17</v>
      </c>
      <c r="H17" s="104">
        <v>0.025706018518518517</v>
      </c>
      <c r="I17" s="102"/>
      <c r="J17" s="108">
        <v>17</v>
      </c>
      <c r="K17" s="104">
        <v>0.02702546296296296</v>
      </c>
      <c r="L17" s="102"/>
      <c r="M17" s="108">
        <v>17</v>
      </c>
      <c r="N17" s="105">
        <v>0.0332175925925926</v>
      </c>
    </row>
    <row r="18" spans="1:14" ht="12.75">
      <c r="A18" s="108"/>
      <c r="B18" s="103"/>
      <c r="C18" s="102"/>
      <c r="D18" s="108"/>
      <c r="E18" s="103"/>
      <c r="F18" s="102"/>
      <c r="G18" s="108"/>
      <c r="H18" s="104"/>
      <c r="I18" s="102"/>
      <c r="J18" s="108"/>
      <c r="K18" s="104"/>
      <c r="L18" s="102"/>
      <c r="M18" s="108"/>
      <c r="N18" s="105"/>
    </row>
    <row r="19" spans="1:14" ht="12.75">
      <c r="A19" s="108"/>
      <c r="B19" s="103"/>
      <c r="C19" s="102"/>
      <c r="D19" s="108"/>
      <c r="E19" s="103"/>
      <c r="F19" s="102"/>
      <c r="G19" s="108"/>
      <c r="H19" s="104"/>
      <c r="I19" s="102"/>
      <c r="J19" s="108"/>
      <c r="K19" s="104"/>
      <c r="L19" s="102"/>
      <c r="M19" s="108"/>
      <c r="N19" s="105"/>
    </row>
    <row r="20" spans="1:14" ht="12.75">
      <c r="A20" s="108"/>
      <c r="B20" s="103"/>
      <c r="C20" s="102"/>
      <c r="D20" s="108"/>
      <c r="E20" s="103"/>
      <c r="F20" s="102"/>
      <c r="G20" s="108"/>
      <c r="H20" s="104"/>
      <c r="I20" s="102"/>
      <c r="J20" s="108"/>
      <c r="K20" s="104"/>
      <c r="L20" s="102"/>
      <c r="M20" s="108"/>
      <c r="N20" s="105"/>
    </row>
    <row r="21" spans="1:15" s="39" customFormat="1" ht="12.75">
      <c r="A21" s="108"/>
      <c r="B21" s="103"/>
      <c r="C21" s="102"/>
      <c r="D21" s="108"/>
      <c r="E21" s="103"/>
      <c r="F21" s="102"/>
      <c r="G21" s="108"/>
      <c r="H21" s="104"/>
      <c r="I21" s="102"/>
      <c r="J21" s="108"/>
      <c r="K21" s="104"/>
      <c r="L21" s="102"/>
      <c r="M21" s="108"/>
      <c r="N21" s="105"/>
      <c r="O21" s="110"/>
    </row>
    <row r="22" spans="1:14" ht="12.75">
      <c r="A22" s="108"/>
      <c r="B22" s="103"/>
      <c r="C22" s="102"/>
      <c r="D22" s="108"/>
      <c r="E22" s="103"/>
      <c r="F22" s="102"/>
      <c r="G22" s="108"/>
      <c r="H22" s="104"/>
      <c r="I22" s="102"/>
      <c r="J22" s="108"/>
      <c r="K22" s="103"/>
      <c r="L22" s="102"/>
      <c r="M22" s="108"/>
      <c r="N22" s="105"/>
    </row>
    <row r="23" spans="1:14" ht="12.75">
      <c r="A23" s="108"/>
      <c r="B23" s="103"/>
      <c r="C23" s="102"/>
      <c r="D23" s="108"/>
      <c r="E23" s="103"/>
      <c r="F23" s="102"/>
      <c r="G23" s="108"/>
      <c r="H23" s="104"/>
      <c r="I23" s="102"/>
      <c r="J23" s="108"/>
      <c r="K23" s="103"/>
      <c r="L23" s="102"/>
      <c r="M23" s="108"/>
      <c r="N23" s="105"/>
    </row>
    <row r="24" spans="1:14" ht="12.75">
      <c r="A24" s="108"/>
      <c r="B24" s="103"/>
      <c r="C24" s="102"/>
      <c r="D24" s="108"/>
      <c r="E24" s="103"/>
      <c r="F24" s="102"/>
      <c r="G24" s="108"/>
      <c r="H24" s="104"/>
      <c r="I24" s="102"/>
      <c r="J24" s="108"/>
      <c r="K24" s="103"/>
      <c r="L24" s="102"/>
      <c r="M24" s="108"/>
      <c r="N24" s="105"/>
    </row>
    <row r="25" spans="1:14" ht="12.75">
      <c r="A25" s="108"/>
      <c r="B25" s="103"/>
      <c r="C25" s="102"/>
      <c r="D25" s="108"/>
      <c r="E25" s="103"/>
      <c r="F25" s="102"/>
      <c r="G25" s="108"/>
      <c r="H25" s="104"/>
      <c r="I25" s="102"/>
      <c r="J25" s="108"/>
      <c r="K25" s="103"/>
      <c r="L25" s="102"/>
      <c r="M25" s="108"/>
      <c r="N25" s="105"/>
    </row>
    <row r="26" spans="1:14" ht="12.75">
      <c r="A26" s="108"/>
      <c r="B26" s="103"/>
      <c r="C26" s="102"/>
      <c r="D26" s="108"/>
      <c r="E26" s="103"/>
      <c r="F26" s="102"/>
      <c r="G26" s="108"/>
      <c r="H26" s="104"/>
      <c r="I26" s="102"/>
      <c r="J26" s="108"/>
      <c r="K26" s="103"/>
      <c r="L26" s="102"/>
      <c r="M26" s="108"/>
      <c r="N26" s="105"/>
    </row>
    <row r="27" spans="1:14" ht="12.75">
      <c r="A27" s="108"/>
      <c r="B27" s="103"/>
      <c r="C27" s="102"/>
      <c r="D27" s="108"/>
      <c r="E27" s="103"/>
      <c r="F27" s="102"/>
      <c r="G27" s="108"/>
      <c r="H27" s="104"/>
      <c r="I27" s="102"/>
      <c r="J27" s="108"/>
      <c r="K27" s="103"/>
      <c r="L27" s="102"/>
      <c r="M27" s="108"/>
      <c r="N27" s="105"/>
    </row>
    <row r="28" spans="1:14" ht="12.75">
      <c r="A28" s="108"/>
      <c r="B28" s="103"/>
      <c r="C28" s="102"/>
      <c r="D28" s="108"/>
      <c r="E28" s="103"/>
      <c r="F28" s="102"/>
      <c r="G28" s="108"/>
      <c r="H28" s="104"/>
      <c r="I28" s="102"/>
      <c r="J28" s="108"/>
      <c r="K28" s="103"/>
      <c r="L28" s="102"/>
      <c r="M28" s="108"/>
      <c r="N28" s="105"/>
    </row>
    <row r="29" spans="1:14" ht="12.75">
      <c r="A29" s="108"/>
      <c r="B29" s="103"/>
      <c r="C29" s="102"/>
      <c r="D29" s="108"/>
      <c r="E29" s="103"/>
      <c r="F29" s="102"/>
      <c r="G29" s="108"/>
      <c r="H29" s="104"/>
      <c r="I29" s="102"/>
      <c r="J29" s="108"/>
      <c r="K29" s="103"/>
      <c r="L29" s="102"/>
      <c r="M29" s="108"/>
      <c r="N29" s="105"/>
    </row>
    <row r="30" spans="1:14" ht="12.75">
      <c r="A30" s="108"/>
      <c r="B30" s="103"/>
      <c r="C30" s="102"/>
      <c r="D30" s="108"/>
      <c r="E30" s="103"/>
      <c r="F30" s="102"/>
      <c r="G30" s="108"/>
      <c r="H30" s="104"/>
      <c r="I30" s="102"/>
      <c r="J30" s="108"/>
      <c r="K30" s="103"/>
      <c r="L30" s="102"/>
      <c r="M30" s="108"/>
      <c r="N30" s="105"/>
    </row>
    <row r="31" spans="1:14" ht="12.75">
      <c r="A31" s="108"/>
      <c r="B31" s="103"/>
      <c r="C31" s="102"/>
      <c r="D31" s="108"/>
      <c r="E31" s="103"/>
      <c r="F31" s="102"/>
      <c r="G31" s="108"/>
      <c r="H31" s="104"/>
      <c r="I31" s="102"/>
      <c r="J31" s="108"/>
      <c r="K31" s="103"/>
      <c r="L31" s="102"/>
      <c r="M31" s="108"/>
      <c r="N31" s="105"/>
    </row>
    <row r="32" spans="1:14" ht="12.75">
      <c r="A32" s="108"/>
      <c r="B32" s="103"/>
      <c r="C32" s="102"/>
      <c r="D32" s="108"/>
      <c r="E32" s="103"/>
      <c r="F32" s="102"/>
      <c r="G32" s="108"/>
      <c r="H32" s="104"/>
      <c r="I32" s="102"/>
      <c r="J32" s="108"/>
      <c r="K32" s="103"/>
      <c r="L32" s="102"/>
      <c r="M32" s="108"/>
      <c r="N32" s="105"/>
    </row>
    <row r="33" spans="1:14" ht="12.75">
      <c r="A33" s="108"/>
      <c r="B33" s="103"/>
      <c r="C33" s="102"/>
      <c r="D33" s="108"/>
      <c r="E33" s="103"/>
      <c r="F33" s="102"/>
      <c r="G33" s="108"/>
      <c r="H33" s="104"/>
      <c r="I33" s="102"/>
      <c r="J33" s="108"/>
      <c r="K33" s="103"/>
      <c r="L33" s="102"/>
      <c r="M33" s="108"/>
      <c r="N33" s="105"/>
    </row>
    <row r="34" spans="1:14" ht="12.75">
      <c r="A34" s="108"/>
      <c r="B34" s="103"/>
      <c r="C34" s="102"/>
      <c r="D34" s="108"/>
      <c r="E34" s="103"/>
      <c r="F34" s="102"/>
      <c r="G34" s="108"/>
      <c r="H34" s="104"/>
      <c r="I34" s="102"/>
      <c r="J34" s="108"/>
      <c r="K34" s="103"/>
      <c r="L34" s="102"/>
      <c r="M34" s="108"/>
      <c r="N34" s="105"/>
    </row>
    <row r="35" spans="1:14" ht="12.75">
      <c r="A35" s="108"/>
      <c r="B35" s="103"/>
      <c r="C35" s="102"/>
      <c r="D35" s="108"/>
      <c r="E35" s="103"/>
      <c r="F35" s="102"/>
      <c r="G35" s="108"/>
      <c r="H35" s="104"/>
      <c r="I35" s="102"/>
      <c r="J35" s="108"/>
      <c r="K35" s="103"/>
      <c r="L35" s="102"/>
      <c r="M35" s="108"/>
      <c r="N35" s="105"/>
    </row>
    <row r="36" spans="1:14" ht="12.75">
      <c r="A36" s="108"/>
      <c r="B36" s="103"/>
      <c r="C36" s="102"/>
      <c r="D36" s="108"/>
      <c r="E36" s="103"/>
      <c r="F36" s="102"/>
      <c r="G36" s="108"/>
      <c r="H36" s="104"/>
      <c r="I36" s="102"/>
      <c r="J36" s="108"/>
      <c r="K36" s="103"/>
      <c r="L36" s="102"/>
      <c r="M36" s="108"/>
      <c r="N36" s="105"/>
    </row>
    <row r="37" spans="1:14" ht="12.75">
      <c r="A37" s="108"/>
      <c r="B37" s="103"/>
      <c r="C37" s="102"/>
      <c r="D37" s="108"/>
      <c r="E37" s="103"/>
      <c r="F37" s="102"/>
      <c r="G37" s="108"/>
      <c r="H37" s="104"/>
      <c r="I37" s="102"/>
      <c r="J37" s="108"/>
      <c r="K37" s="104"/>
      <c r="L37" s="102"/>
      <c r="M37" s="108"/>
      <c r="N37" s="105"/>
    </row>
    <row r="38" spans="1:15" s="39" customFormat="1" ht="12.75">
      <c r="A38" s="108"/>
      <c r="B38" s="103"/>
      <c r="C38" s="102"/>
      <c r="D38" s="108"/>
      <c r="E38" s="103"/>
      <c r="F38" s="102"/>
      <c r="G38" s="108"/>
      <c r="H38" s="104"/>
      <c r="I38" s="102"/>
      <c r="J38" s="108"/>
      <c r="K38" s="104"/>
      <c r="L38" s="102"/>
      <c r="M38" s="108"/>
      <c r="N38" s="105"/>
      <c r="O38" s="110"/>
    </row>
    <row r="39" spans="1:15" s="39" customFormat="1" ht="12.75">
      <c r="A39" s="108"/>
      <c r="B39" s="103"/>
      <c r="C39" s="102"/>
      <c r="D39" s="108"/>
      <c r="E39" s="103"/>
      <c r="F39" s="102"/>
      <c r="G39" s="108"/>
      <c r="H39" s="103"/>
      <c r="I39" s="102"/>
      <c r="J39" s="108"/>
      <c r="K39" s="103"/>
      <c r="L39" s="102"/>
      <c r="M39" s="108"/>
      <c r="N39" s="105"/>
      <c r="O39" s="110"/>
    </row>
    <row r="40" spans="1:15" s="39" customFormat="1" ht="12.75">
      <c r="A40" s="108"/>
      <c r="B40" s="103"/>
      <c r="C40" s="102"/>
      <c r="D40" s="108"/>
      <c r="E40" s="103"/>
      <c r="F40" s="102"/>
      <c r="G40" s="108"/>
      <c r="H40" s="104"/>
      <c r="I40" s="102"/>
      <c r="J40" s="108"/>
      <c r="K40" s="104"/>
      <c r="L40" s="102"/>
      <c r="M40" s="108"/>
      <c r="N40" s="105"/>
      <c r="O40" s="110"/>
    </row>
    <row r="41" spans="1:15" s="39" customFormat="1" ht="12.75">
      <c r="A41" s="108"/>
      <c r="B41" s="103"/>
      <c r="C41" s="102"/>
      <c r="D41" s="108"/>
      <c r="E41" s="103"/>
      <c r="F41" s="102"/>
      <c r="G41" s="108"/>
      <c r="H41" s="104"/>
      <c r="I41" s="102"/>
      <c r="J41" s="108"/>
      <c r="K41" s="104"/>
      <c r="L41" s="102"/>
      <c r="M41" s="108"/>
      <c r="N41" s="105"/>
      <c r="O41" s="110"/>
    </row>
    <row r="42" spans="1:15" s="39" customFormat="1" ht="12.75">
      <c r="A42" s="108"/>
      <c r="B42" s="103"/>
      <c r="C42" s="102"/>
      <c r="D42" s="108"/>
      <c r="E42" s="103"/>
      <c r="F42" s="102"/>
      <c r="G42" s="108"/>
      <c r="H42" s="104"/>
      <c r="I42" s="102"/>
      <c r="J42" s="108"/>
      <c r="K42" s="104"/>
      <c r="L42" s="102"/>
      <c r="M42" s="108"/>
      <c r="N42" s="105"/>
      <c r="O42" s="110"/>
    </row>
    <row r="43" spans="1:15" s="39" customFormat="1" ht="12.75">
      <c r="A43" s="108"/>
      <c r="B43" s="103"/>
      <c r="C43" s="102"/>
      <c r="D43" s="108"/>
      <c r="E43" s="103"/>
      <c r="F43" s="102"/>
      <c r="G43" s="108"/>
      <c r="H43" s="104"/>
      <c r="I43" s="102"/>
      <c r="J43" s="108"/>
      <c r="K43" s="104"/>
      <c r="L43" s="102"/>
      <c r="M43" s="108"/>
      <c r="N43" s="105"/>
      <c r="O43" s="110"/>
    </row>
    <row r="44" spans="1:15" s="39" customFormat="1" ht="12.75">
      <c r="A44" s="108"/>
      <c r="B44" s="103"/>
      <c r="C44" s="102"/>
      <c r="D44" s="108"/>
      <c r="E44" s="103"/>
      <c r="F44" s="102"/>
      <c r="G44" s="108"/>
      <c r="H44" s="104"/>
      <c r="I44" s="102"/>
      <c r="J44" s="108"/>
      <c r="K44" s="104"/>
      <c r="L44" s="102"/>
      <c r="M44" s="108"/>
      <c r="N44" s="105"/>
      <c r="O44" s="110"/>
    </row>
    <row r="45" spans="1:15" s="39" customFormat="1" ht="12.75">
      <c r="A45" s="108"/>
      <c r="B45" s="103"/>
      <c r="C45" s="102"/>
      <c r="D45" s="108"/>
      <c r="E45" s="103"/>
      <c r="F45" s="102"/>
      <c r="G45" s="108"/>
      <c r="H45" s="104"/>
      <c r="I45" s="102"/>
      <c r="J45" s="108"/>
      <c r="K45" s="104"/>
      <c r="L45" s="102"/>
      <c r="M45" s="108"/>
      <c r="N45" s="105"/>
      <c r="O45" s="110"/>
    </row>
    <row r="46" spans="1:14" ht="12.75">
      <c r="A46" s="111"/>
      <c r="B46" s="112"/>
      <c r="C46" s="66"/>
      <c r="D46" s="111"/>
      <c r="E46" s="112"/>
      <c r="F46" s="66"/>
      <c r="G46" s="111"/>
      <c r="H46" s="113"/>
      <c r="I46" s="66"/>
      <c r="J46" s="111"/>
      <c r="K46" s="113"/>
      <c r="L46" s="66"/>
      <c r="M46" s="111"/>
      <c r="N46" s="114"/>
    </row>
    <row r="47" spans="1:14" ht="12.75">
      <c r="A47" s="111"/>
      <c r="B47" s="112"/>
      <c r="C47" s="66"/>
      <c r="D47" s="111"/>
      <c r="E47" s="112"/>
      <c r="F47" s="66"/>
      <c r="G47" s="111"/>
      <c r="H47" s="113"/>
      <c r="I47" s="66"/>
      <c r="J47" s="111"/>
      <c r="K47" s="113"/>
      <c r="L47" s="66"/>
      <c r="M47" s="111"/>
      <c r="N47" s="114"/>
    </row>
    <row r="48" spans="1:14" ht="12.75">
      <c r="A48" s="111"/>
      <c r="B48" s="112"/>
      <c r="C48" s="66"/>
      <c r="D48" s="111"/>
      <c r="E48" s="112"/>
      <c r="F48" s="66"/>
      <c r="G48" s="111"/>
      <c r="H48" s="113"/>
      <c r="I48" s="66"/>
      <c r="J48" s="111"/>
      <c r="K48" s="113"/>
      <c r="L48" s="66"/>
      <c r="M48" s="111"/>
      <c r="N48" s="114"/>
    </row>
    <row r="49" spans="1:14" ht="12.75">
      <c r="A49" s="111"/>
      <c r="B49" s="112"/>
      <c r="C49" s="66"/>
      <c r="D49" s="111"/>
      <c r="E49" s="112"/>
      <c r="F49" s="66"/>
      <c r="G49" s="111"/>
      <c r="H49" s="113"/>
      <c r="I49" s="66"/>
      <c r="J49" s="111"/>
      <c r="K49" s="113"/>
      <c r="L49" s="66"/>
      <c r="M49" s="111"/>
      <c r="N49" s="114"/>
    </row>
    <row r="50" spans="1:14" ht="12.75">
      <c r="A50" s="108"/>
      <c r="B50" s="103"/>
      <c r="C50" s="102"/>
      <c r="D50" s="108"/>
      <c r="E50" s="103"/>
      <c r="F50" s="102"/>
      <c r="G50" s="108"/>
      <c r="H50" s="104"/>
      <c r="I50" s="102"/>
      <c r="J50" s="108"/>
      <c r="K50" s="103"/>
      <c r="L50" s="102"/>
      <c r="M50" s="108"/>
      <c r="N50" s="105"/>
    </row>
    <row r="51" spans="1:14" ht="12.75">
      <c r="A51" s="111"/>
      <c r="B51" s="112"/>
      <c r="C51" s="66"/>
      <c r="D51" s="111"/>
      <c r="E51" s="112"/>
      <c r="F51" s="66"/>
      <c r="G51" s="111"/>
      <c r="H51" s="113"/>
      <c r="I51" s="66"/>
      <c r="J51" s="111"/>
      <c r="K51" s="113"/>
      <c r="L51" s="66"/>
      <c r="M51" s="111"/>
      <c r="N51" s="114"/>
    </row>
    <row r="52" spans="1:14" ht="12.75">
      <c r="A52" s="111"/>
      <c r="B52" s="112"/>
      <c r="C52" s="66"/>
      <c r="D52" s="111"/>
      <c r="E52" s="112"/>
      <c r="F52" s="66"/>
      <c r="G52" s="111"/>
      <c r="H52" s="113"/>
      <c r="I52" s="66"/>
      <c r="J52" s="111"/>
      <c r="K52" s="113"/>
      <c r="L52" s="66"/>
      <c r="M52" s="111"/>
      <c r="N52" s="114"/>
    </row>
    <row r="53" spans="1:14" ht="12.75">
      <c r="A53" s="111"/>
      <c r="B53" s="112"/>
      <c r="C53" s="66"/>
      <c r="D53" s="111"/>
      <c r="E53" s="112"/>
      <c r="F53" s="66"/>
      <c r="G53" s="111"/>
      <c r="H53" s="113"/>
      <c r="I53" s="66"/>
      <c r="J53" s="111"/>
      <c r="K53" s="113"/>
      <c r="L53" s="66"/>
      <c r="M53" s="111"/>
      <c r="N53" s="114"/>
    </row>
    <row r="54" spans="1:14" ht="12.75">
      <c r="A54" s="111"/>
      <c r="B54" s="112"/>
      <c r="C54" s="66"/>
      <c r="D54" s="111"/>
      <c r="E54" s="112"/>
      <c r="F54" s="66"/>
      <c r="G54" s="111"/>
      <c r="H54" s="113"/>
      <c r="I54" s="66"/>
      <c r="J54" s="111"/>
      <c r="K54" s="113"/>
      <c r="L54" s="66"/>
      <c r="M54" s="111"/>
      <c r="N54" s="114"/>
    </row>
    <row r="55" spans="1:14" ht="12.75">
      <c r="A55" s="102" t="s">
        <v>9</v>
      </c>
      <c r="B55" s="103">
        <v>0.010613425925925927</v>
      </c>
      <c r="C55" s="102"/>
      <c r="D55" s="102" t="s">
        <v>9</v>
      </c>
      <c r="E55" s="103">
        <v>0.011249999999999998</v>
      </c>
      <c r="F55" s="102"/>
      <c r="G55" s="102" t="s">
        <v>9</v>
      </c>
      <c r="H55" s="104">
        <v>0.02309027777777778</v>
      </c>
      <c r="I55" s="102"/>
      <c r="J55" s="102" t="s">
        <v>9</v>
      </c>
      <c r="K55" s="103">
        <v>0.0241087962962963</v>
      </c>
      <c r="L55" s="102"/>
      <c r="M55" s="102" t="s">
        <v>9</v>
      </c>
      <c r="N55" s="105">
        <v>0.03462962962962963</v>
      </c>
    </row>
    <row r="56" spans="1:14" ht="12.75">
      <c r="A56" s="115"/>
      <c r="B56" s="112"/>
      <c r="C56" s="66"/>
      <c r="D56" s="115"/>
      <c r="E56" s="112"/>
      <c r="F56" s="66"/>
      <c r="G56" s="115"/>
      <c r="H56" s="113"/>
      <c r="I56" s="66"/>
      <c r="J56" s="115"/>
      <c r="K56" s="113"/>
      <c r="L56" s="66"/>
      <c r="M56" s="115"/>
      <c r="N56" s="114"/>
    </row>
    <row r="57" spans="1:14" ht="12.75">
      <c r="A57" s="115"/>
      <c r="B57" s="112"/>
      <c r="C57" s="66"/>
      <c r="D57" s="115"/>
      <c r="E57" s="112"/>
      <c r="F57" s="66"/>
      <c r="G57" s="115"/>
      <c r="H57" s="113"/>
      <c r="I57" s="66"/>
      <c r="J57" s="115"/>
      <c r="K57" s="113"/>
      <c r="L57" s="66"/>
      <c r="M57" s="115"/>
      <c r="N57" s="114"/>
    </row>
    <row r="58" spans="1:14" ht="12.75">
      <c r="A58" s="115"/>
      <c r="B58" s="112"/>
      <c r="C58" s="66"/>
      <c r="D58" s="115"/>
      <c r="E58" s="112"/>
      <c r="F58" s="66"/>
      <c r="G58" s="115"/>
      <c r="H58" s="113"/>
      <c r="I58" s="66"/>
      <c r="J58" s="115"/>
      <c r="K58" s="113"/>
      <c r="L58" s="66"/>
      <c r="M58" s="115"/>
      <c r="N58" s="114"/>
    </row>
    <row r="59" spans="1:14" ht="12.75">
      <c r="A59" s="115"/>
      <c r="B59" s="112"/>
      <c r="C59" s="66"/>
      <c r="D59" s="115"/>
      <c r="E59" s="112"/>
      <c r="F59" s="66"/>
      <c r="G59" s="115"/>
      <c r="H59" s="113"/>
      <c r="I59" s="66"/>
      <c r="J59" s="115"/>
      <c r="K59" s="113"/>
      <c r="L59" s="66"/>
      <c r="M59" s="116"/>
      <c r="N59" s="114"/>
    </row>
    <row r="60" spans="1:14" ht="12.75">
      <c r="A60" s="115"/>
      <c r="B60" s="112"/>
      <c r="C60" s="66"/>
      <c r="D60" s="115"/>
      <c r="E60" s="112"/>
      <c r="F60" s="66"/>
      <c r="G60" s="115"/>
      <c r="H60" s="113"/>
      <c r="I60" s="66"/>
      <c r="J60" s="115"/>
      <c r="K60" s="113"/>
      <c r="L60" s="66"/>
      <c r="M60" s="115"/>
      <c r="N60" s="114"/>
    </row>
    <row r="61" spans="1:14" ht="12.75">
      <c r="A61" s="115"/>
      <c r="B61" s="112"/>
      <c r="C61" s="66"/>
      <c r="D61" s="115"/>
      <c r="E61" s="112"/>
      <c r="F61" s="66"/>
      <c r="G61" s="115"/>
      <c r="H61" s="113"/>
      <c r="I61" s="66"/>
      <c r="J61" s="115"/>
      <c r="K61" s="113"/>
      <c r="L61" s="66"/>
      <c r="M61" s="115"/>
      <c r="N61" s="114"/>
    </row>
    <row r="62" spans="1:14" ht="12.75">
      <c r="A62" s="115"/>
      <c r="B62" s="112"/>
      <c r="C62" s="66"/>
      <c r="D62" s="115"/>
      <c r="E62" s="112"/>
      <c r="F62" s="66"/>
      <c r="G62" s="115"/>
      <c r="H62" s="113"/>
      <c r="I62" s="66"/>
      <c r="J62" s="115"/>
      <c r="K62" s="113"/>
      <c r="L62" s="66"/>
      <c r="M62" s="115"/>
      <c r="N62" s="117"/>
    </row>
    <row r="63" spans="1:14" ht="12.75">
      <c r="A63" s="115"/>
      <c r="B63" s="112"/>
      <c r="C63" s="66"/>
      <c r="D63" s="115"/>
      <c r="E63" s="112"/>
      <c r="F63" s="66"/>
      <c r="G63" s="115"/>
      <c r="H63" s="113"/>
      <c r="I63" s="66"/>
      <c r="J63" s="115"/>
      <c r="K63" s="113"/>
      <c r="L63" s="66"/>
      <c r="M63" s="115"/>
      <c r="N63" s="113"/>
    </row>
    <row r="64" spans="1:14" ht="12.75">
      <c r="A64" s="115"/>
      <c r="B64" s="112"/>
      <c r="C64" s="66"/>
      <c r="D64" s="115"/>
      <c r="E64" s="112"/>
      <c r="F64" s="66"/>
      <c r="G64" s="115"/>
      <c r="H64" s="112"/>
      <c r="I64" s="66"/>
      <c r="J64" s="115"/>
      <c r="K64" s="112"/>
      <c r="L64" s="66"/>
      <c r="M64" s="115"/>
      <c r="N64" s="112"/>
    </row>
    <row r="65" spans="1:14" ht="12.75">
      <c r="A65" s="115"/>
      <c r="B65" s="112"/>
      <c r="C65" s="66"/>
      <c r="D65" s="115"/>
      <c r="E65" s="112"/>
      <c r="F65" s="66"/>
      <c r="G65" s="115"/>
      <c r="H65" s="113"/>
      <c r="I65" s="66"/>
      <c r="J65" s="115"/>
      <c r="K65" s="113"/>
      <c r="L65" s="66"/>
      <c r="M65" s="115"/>
      <c r="N65" s="113"/>
    </row>
    <row r="66" spans="1:14" ht="12.75">
      <c r="A66" s="115"/>
      <c r="B66" s="112"/>
      <c r="C66" s="66"/>
      <c r="D66" s="115"/>
      <c r="E66" s="112"/>
      <c r="F66" s="66"/>
      <c r="G66" s="115"/>
      <c r="H66" s="113"/>
      <c r="I66" s="66"/>
      <c r="J66" s="115"/>
      <c r="K66" s="113"/>
      <c r="L66" s="66"/>
      <c r="M66" s="115"/>
      <c r="N66" s="113"/>
    </row>
    <row r="67" spans="1:14" ht="12.75">
      <c r="A67" s="115"/>
      <c r="B67" s="112"/>
      <c r="C67" s="66"/>
      <c r="D67" s="115"/>
      <c r="E67" s="112"/>
      <c r="F67" s="66"/>
      <c r="G67" s="115"/>
      <c r="H67" s="113"/>
      <c r="I67" s="115"/>
      <c r="J67" s="115"/>
      <c r="K67" s="113"/>
      <c r="L67" s="66"/>
      <c r="M67" s="115"/>
      <c r="N67" s="113"/>
    </row>
    <row r="68" spans="1:14" ht="12.75">
      <c r="A68" s="115"/>
      <c r="B68" s="112"/>
      <c r="C68" s="66"/>
      <c r="D68" s="115"/>
      <c r="E68" s="112"/>
      <c r="F68" s="66"/>
      <c r="G68" s="115"/>
      <c r="H68" s="113"/>
      <c r="I68" s="66"/>
      <c r="J68" s="115"/>
      <c r="K68" s="113"/>
      <c r="L68" s="66"/>
      <c r="M68" s="115"/>
      <c r="N68" s="113"/>
    </row>
    <row r="69" spans="1:14" ht="12.75">
      <c r="A69" s="115"/>
      <c r="B69" s="112"/>
      <c r="C69" s="66"/>
      <c r="D69" s="115"/>
      <c r="E69" s="112"/>
      <c r="F69" s="66"/>
      <c r="G69" s="115"/>
      <c r="H69" s="113"/>
      <c r="I69" s="66"/>
      <c r="J69" s="115"/>
      <c r="K69" s="113"/>
      <c r="L69" s="66"/>
      <c r="M69" s="116"/>
      <c r="N69" s="113"/>
    </row>
  </sheetData>
  <sheetProtection selectLockedCells="1" selectUnlockedCells="1"/>
  <mergeCells count="5">
    <mergeCell ref="A2:B2"/>
    <mergeCell ref="D2:E2"/>
    <mergeCell ref="G2:H2"/>
    <mergeCell ref="J2:K2"/>
    <mergeCell ref="M2:N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2021-02-25T17:45:25Z</cp:lastPrinted>
  <dcterms:created xsi:type="dcterms:W3CDTF">1996-10-08T23:32:33Z</dcterms:created>
  <dcterms:modified xsi:type="dcterms:W3CDTF">2021-02-25T17:45:47Z</dcterms:modified>
  <cp:category/>
  <cp:version/>
  <cp:contentType/>
  <cp:contentStatus/>
  <cp:revision>1</cp:revision>
</cp:coreProperties>
</file>